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$1M Scenario" sheetId="1" r:id="rId4"/>
    <sheet state="visible" name="$1M - 5M Scenario" sheetId="2" r:id="rId5"/>
    <sheet state="visible" name="$5M - $10M Scenario" sheetId="3" r:id="rId6"/>
    <sheet state="visible" name="$10M - $15M Scenario" sheetId="4" r:id="rId7"/>
    <sheet state="visible" name="$15M - $30M Scenario" sheetId="5" r:id="rId8"/>
    <sheet state="hidden" name="Billable Hours by state" sheetId="6" r:id="rId9"/>
  </sheets>
  <definedNames/>
  <calcPr/>
</workbook>
</file>

<file path=xl/sharedStrings.xml><?xml version="1.0" encoding="utf-8"?>
<sst xmlns="http://schemas.openxmlformats.org/spreadsheetml/2006/main" count="500" uniqueCount="264">
  <si>
    <t>Rate Assumptions</t>
  </si>
  <si>
    <t>Industry Avg</t>
  </si>
  <si>
    <t>State</t>
  </si>
  <si>
    <t>Colorado</t>
  </si>
  <si>
    <t>Practice Area</t>
  </si>
  <si>
    <t>Immigration</t>
  </si>
  <si>
    <t>Price Factor</t>
  </si>
  <si>
    <t>Medium</t>
  </si>
  <si>
    <t>Working Weeks</t>
  </si>
  <si>
    <t>Headcount</t>
  </si>
  <si>
    <t>Role</t>
  </si>
  <si>
    <t>Firm Specific Avg Billable Rate</t>
  </si>
  <si>
    <t>Industry Avg Billable Rate</t>
  </si>
  <si>
    <t>Weekly Billable Hours</t>
  </si>
  <si>
    <t>Total Annual Revenue</t>
  </si>
  <si>
    <t>Utilization Rate</t>
  </si>
  <si>
    <t>Realized Hrs</t>
  </si>
  <si>
    <t>Billed Annual Revenue</t>
  </si>
  <si>
    <t>Collection Rate</t>
  </si>
  <si>
    <t>Collected Hrs</t>
  </si>
  <si>
    <t>Lost Revenue</t>
  </si>
  <si>
    <t>Managing Partner</t>
  </si>
  <si>
    <t>Associate 1</t>
  </si>
  <si>
    <t>Associate 2</t>
  </si>
  <si>
    <t>Associate 3</t>
  </si>
  <si>
    <t>Paralegal 1</t>
  </si>
  <si>
    <t>Paralegal 2</t>
  </si>
  <si>
    <t>Paralegal 3</t>
  </si>
  <si>
    <t>Paralegal 4</t>
  </si>
  <si>
    <t>Legal Assistant 1</t>
  </si>
  <si>
    <t>Legal Assistant 2</t>
  </si>
  <si>
    <t>Legal Assistant 3</t>
  </si>
  <si>
    <t>Legal Assistant 4</t>
  </si>
  <si>
    <t>Firm Specific</t>
  </si>
  <si>
    <t>California</t>
  </si>
  <si>
    <t>Corporate</t>
  </si>
  <si>
    <t>Associate 4</t>
  </si>
  <si>
    <t>Associate 5</t>
  </si>
  <si>
    <t>Associate 6</t>
  </si>
  <si>
    <t>Paralegal 5</t>
  </si>
  <si>
    <t>Paralegal 6</t>
  </si>
  <si>
    <t>Paralegal 7</t>
  </si>
  <si>
    <t>Legal Assistant 5</t>
  </si>
  <si>
    <t>Legal Assistant 6</t>
  </si>
  <si>
    <t>Family</t>
  </si>
  <si>
    <t>Monthly Goal</t>
  </si>
  <si>
    <t>Weekly Goal</t>
  </si>
  <si>
    <t>Associate 7</t>
  </si>
  <si>
    <t>Associate 8</t>
  </si>
  <si>
    <t>Associate 9</t>
  </si>
  <si>
    <t>Associate 10</t>
  </si>
  <si>
    <t>Associate 11</t>
  </si>
  <si>
    <t>Associate 12</t>
  </si>
  <si>
    <t>Paralegal 8</t>
  </si>
  <si>
    <t>Paralegal 9</t>
  </si>
  <si>
    <t>Paralegal 10</t>
  </si>
  <si>
    <t>Paralegal 11</t>
  </si>
  <si>
    <t>Paralegal 12</t>
  </si>
  <si>
    <t>Paralegal 13</t>
  </si>
  <si>
    <t>Legal Assistant 7</t>
  </si>
  <si>
    <t>Legal Assistant 8</t>
  </si>
  <si>
    <t>Legal Assistant 9</t>
  </si>
  <si>
    <t>Legal Assistant 10</t>
  </si>
  <si>
    <t>Legal Assistant 11</t>
  </si>
  <si>
    <t>Legal Assistant 12</t>
  </si>
  <si>
    <t>Legal Assistant 13</t>
  </si>
  <si>
    <t>Legal Assistant 14</t>
  </si>
  <si>
    <t>Washington</t>
  </si>
  <si>
    <t>Associate 13</t>
  </si>
  <si>
    <t>Associate 14</t>
  </si>
  <si>
    <t>Associate 15</t>
  </si>
  <si>
    <t>Associate 16</t>
  </si>
  <si>
    <t>Associate 17</t>
  </si>
  <si>
    <t>Associate 18</t>
  </si>
  <si>
    <t>Associate 19</t>
  </si>
  <si>
    <t>Associate 20</t>
  </si>
  <si>
    <t>Associate 21</t>
  </si>
  <si>
    <t>Paralegal 14</t>
  </si>
  <si>
    <t>Paralegal 15</t>
  </si>
  <si>
    <t>Paralegal 16</t>
  </si>
  <si>
    <t>Paralegal 17</t>
  </si>
  <si>
    <t>Paralegal 18</t>
  </si>
  <si>
    <t>Paralegal 19</t>
  </si>
  <si>
    <t>Paralegal 20</t>
  </si>
  <si>
    <t>Paralegal 21</t>
  </si>
  <si>
    <t>Legal Assistant 15</t>
  </si>
  <si>
    <t>Legal Assistant 16</t>
  </si>
  <si>
    <t>Legal Assistant 17</t>
  </si>
  <si>
    <t>Legal Assistant 18</t>
  </si>
  <si>
    <t>Legal Assistant 19</t>
  </si>
  <si>
    <t>Associate 22</t>
  </si>
  <si>
    <t>Associate 23</t>
  </si>
  <si>
    <t>Associate 24</t>
  </si>
  <si>
    <t>Associate 25</t>
  </si>
  <si>
    <t>Associate 26</t>
  </si>
  <si>
    <t>Associate 27</t>
  </si>
  <si>
    <t>Associate 28</t>
  </si>
  <si>
    <t>Associate 29</t>
  </si>
  <si>
    <t>Associate 30</t>
  </si>
  <si>
    <t>Associate 31</t>
  </si>
  <si>
    <t>Associate 32</t>
  </si>
  <si>
    <t>Associate 33</t>
  </si>
  <si>
    <t>Associate 34</t>
  </si>
  <si>
    <t>Associate 35</t>
  </si>
  <si>
    <t>Associate 36</t>
  </si>
  <si>
    <t>Paralegal 22</t>
  </si>
  <si>
    <t>Paralegal 23</t>
  </si>
  <si>
    <t>Paralegal 24</t>
  </si>
  <si>
    <t>Paralegal 25</t>
  </si>
  <si>
    <t>Paralegal 26</t>
  </si>
  <si>
    <t>Paralegal 27</t>
  </si>
  <si>
    <t>Paralegal 28</t>
  </si>
  <si>
    <t>Paralegal 29</t>
  </si>
  <si>
    <t>Paralegal 30</t>
  </si>
  <si>
    <t>Paralegal 31</t>
  </si>
  <si>
    <t>Paralegal 32</t>
  </si>
  <si>
    <t>Paralegal 33</t>
  </si>
  <si>
    <t>Paralegal 34</t>
  </si>
  <si>
    <t>Paralegal 35</t>
  </si>
  <si>
    <t>Paralegal 36</t>
  </si>
  <si>
    <t>Legal Assistant 20</t>
  </si>
  <si>
    <t>Legal Assistant 21</t>
  </si>
  <si>
    <t>Legal Assistant 22</t>
  </si>
  <si>
    <t>Legal Assistant 23</t>
  </si>
  <si>
    <t>Legal Assistant 24</t>
  </si>
  <si>
    <t>Legal Assistant 25</t>
  </si>
  <si>
    <t>Legal Assistant 26</t>
  </si>
  <si>
    <t>Legal Assistant 27</t>
  </si>
  <si>
    <t>Legal Assistant 28</t>
  </si>
  <si>
    <t>Legal Assistant 29</t>
  </si>
  <si>
    <t>Legal Assistant 30</t>
  </si>
  <si>
    <t>Legal Assistant 31</t>
  </si>
  <si>
    <t>Legal Assistant 32</t>
  </si>
  <si>
    <t>Legal Assistant 33</t>
  </si>
  <si>
    <t>Legal Assistant 34</t>
  </si>
  <si>
    <t>Law Firms</t>
  </si>
  <si>
    <t>Lawyers</t>
  </si>
  <si>
    <t>Non-lawyers</t>
  </si>
  <si>
    <t>Hourly Rates</t>
  </si>
  <si>
    <t>Compared to Avg</t>
  </si>
  <si>
    <t>AL</t>
  </si>
  <si>
    <t>Alabama</t>
  </si>
  <si>
    <t>Administrative</t>
  </si>
  <si>
    <t>High</t>
  </si>
  <si>
    <t>AR</t>
  </si>
  <si>
    <t>Arkansas</t>
  </si>
  <si>
    <t>Appellate</t>
  </si>
  <si>
    <t>AZ</t>
  </si>
  <si>
    <t>Arizona</t>
  </si>
  <si>
    <t>Bankruptcy</t>
  </si>
  <si>
    <t>Low</t>
  </si>
  <si>
    <t>CA</t>
  </si>
  <si>
    <t>Business</t>
  </si>
  <si>
    <t>CO</t>
  </si>
  <si>
    <t>Civil Litigation</t>
  </si>
  <si>
    <t>CT</t>
  </si>
  <si>
    <t>Connecticut</t>
  </si>
  <si>
    <t>Civil Rights/Constitutional Law</t>
  </si>
  <si>
    <t>DC</t>
  </si>
  <si>
    <t>District of Columbia</t>
  </si>
  <si>
    <t>Collections</t>
  </si>
  <si>
    <t>DE</t>
  </si>
  <si>
    <t>Delaware</t>
  </si>
  <si>
    <t>Commercial/Sale of Goods</t>
  </si>
  <si>
    <t>FL</t>
  </si>
  <si>
    <t>Florida</t>
  </si>
  <si>
    <t>Construction</t>
  </si>
  <si>
    <t>GA</t>
  </si>
  <si>
    <t>Georgia</t>
  </si>
  <si>
    <t>Contracts</t>
  </si>
  <si>
    <t>IA</t>
  </si>
  <si>
    <t>Iowa</t>
  </si>
  <si>
    <t>ID</t>
  </si>
  <si>
    <t>Idaho</t>
  </si>
  <si>
    <t>Criminal</t>
  </si>
  <si>
    <t>IL</t>
  </si>
  <si>
    <t>Illinois</t>
  </si>
  <si>
    <t>Elder Law</t>
  </si>
  <si>
    <t>IN</t>
  </si>
  <si>
    <t>Indiana</t>
  </si>
  <si>
    <t>Employment/Labor</t>
  </si>
  <si>
    <t>KS</t>
  </si>
  <si>
    <t>Kansas</t>
  </si>
  <si>
    <t>KY</t>
  </si>
  <si>
    <t>Kentucky</t>
  </si>
  <si>
    <t>Government</t>
  </si>
  <si>
    <t>LA</t>
  </si>
  <si>
    <t>Louisiana</t>
  </si>
  <si>
    <t>MA</t>
  </si>
  <si>
    <t>Massachusetts</t>
  </si>
  <si>
    <t>Insurance</t>
  </si>
  <si>
    <t>MD</t>
  </si>
  <si>
    <t>Maryland</t>
  </si>
  <si>
    <t>Intellectual Property</t>
  </si>
  <si>
    <t>ME</t>
  </si>
  <si>
    <t>Maine</t>
  </si>
  <si>
    <t>Juvenile</t>
  </si>
  <si>
    <t>MI</t>
  </si>
  <si>
    <t>Michigan</t>
  </si>
  <si>
    <t>Mediation/Arbitration</t>
  </si>
  <si>
    <t>MN</t>
  </si>
  <si>
    <t>Minnesota</t>
  </si>
  <si>
    <t>Medical Malpractice</t>
  </si>
  <si>
    <t>MO</t>
  </si>
  <si>
    <t>Missouri</t>
  </si>
  <si>
    <t>Personal Injury</t>
  </si>
  <si>
    <t>MS</t>
  </si>
  <si>
    <t>Mississippi</t>
  </si>
  <si>
    <t>Real Estate</t>
  </si>
  <si>
    <t>MT</t>
  </si>
  <si>
    <t>Montana</t>
  </si>
  <si>
    <t>Small Claims</t>
  </si>
  <si>
    <t>NC</t>
  </si>
  <si>
    <t>North Carolina</t>
  </si>
  <si>
    <t>Tax</t>
  </si>
  <si>
    <t>ND</t>
  </si>
  <si>
    <t>North Dakota</t>
  </si>
  <si>
    <t>Traffic Offenses</t>
  </si>
  <si>
    <t>NE</t>
  </si>
  <si>
    <t>Nebraska</t>
  </si>
  <si>
    <t>Trusts</t>
  </si>
  <si>
    <t>NH</t>
  </si>
  <si>
    <t>New Hampshire</t>
  </si>
  <si>
    <t>Wills &amp; Estates</t>
  </si>
  <si>
    <t>NJ</t>
  </si>
  <si>
    <t>New Jersey</t>
  </si>
  <si>
    <t>Workers' Compensation</t>
  </si>
  <si>
    <t>NM</t>
  </si>
  <si>
    <t>New Mexico</t>
  </si>
  <si>
    <t>NV</t>
  </si>
  <si>
    <t>Nevada</t>
  </si>
  <si>
    <t>NY</t>
  </si>
  <si>
    <t>New York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</si>
  <si>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</si>
  <si>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</si>
  <si>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</si>
  <si>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</si>
  <si>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</si>
  <si>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</si>
  <si>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</si>
  <si>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</si>
  <si>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</si>
  <si>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</si>
  <si>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</si>
  <si>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</si>
  <si>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</si>
  <si>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</si>
  <si>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</si>
  <si>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</si>
  <si>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</si>
  <si>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</si>
  <si>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</si>
  <si>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</si>
  <si>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VA</t>
  </si>
  <si>
    <t>Virginia</t>
  </si>
  <si>
    <t>VT</t>
  </si>
  <si>
    <t>Vermont</t>
  </si>
  <si>
    <t>WA</t>
  </si>
  <si>
    <t>WI</t>
  </si>
  <si>
    <t>Wisconsin</t>
  </si>
  <si>
    <t>WV</t>
  </si>
  <si>
    <t>West Virginia</t>
  </si>
  <si>
    <t>WY</t>
  </si>
  <si>
    <t>Wyoming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</si>
</sst>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(&quot;$&quot;* #,##0.00_);_(&quot;$&quot;* \(#,##0.00\);_(&quot;$&quot;* &quot;-&quot;??_);_(@_)"/>
    <numFmt numFmtId="166" formatCode="0.0"/>
    <numFmt numFmtId="167" formatCode="&quot;$&quot;#,##0.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1.0"/>
      <color rgb="FF000000"/>
      <name val="&quot;Aptos Narrow&quot;"/>
    </font>
    <font>
      <b/>
      <sz val="11.0"/>
      <color rgb="FF000000"/>
      <name val="Arial"/>
    </font>
    <font>
      <sz val="11.0"/>
      <color rgb="FF000000"/>
      <name val="&quot;Aptos Narrow&quot;"/>
    </font>
    <font>
      <sz val="11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2" fontId="2" numFmtId="0" xfId="0" applyAlignment="1" applyFill="1" applyFont="1">
      <alignment readingOrder="0"/>
    </xf>
    <xf borderId="0" fillId="0" fontId="1" numFmtId="0" xfId="0" applyAlignment="1" applyFont="1">
      <alignment horizontal="center" readingOrder="0"/>
    </xf>
    <xf borderId="0" fillId="3" fontId="1" numFmtId="0" xfId="0" applyFill="1" applyFont="1"/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10" xfId="0" applyAlignment="1" applyFont="1" applyNumberFormat="1">
      <alignment readingOrder="0"/>
    </xf>
    <xf borderId="0" fillId="0" fontId="2" numFmtId="9" xfId="0" applyAlignment="1" applyFont="1" applyNumberFormat="1">
      <alignment readingOrder="0"/>
    </xf>
    <xf borderId="0" fillId="0" fontId="1" numFmtId="164" xfId="0" applyFont="1" applyNumberFormat="1"/>
    <xf borderId="0" fillId="4" fontId="1" numFmtId="0" xfId="0" applyAlignment="1" applyFill="1" applyFont="1">
      <alignment horizontal="center" readingOrder="0" shrinkToFit="0" wrapText="1"/>
    </xf>
    <xf borderId="0" fillId="5" fontId="2" numFmtId="0" xfId="0" applyAlignment="1" applyFill="1" applyFont="1">
      <alignment shrinkToFit="0" wrapText="1"/>
    </xf>
    <xf borderId="0" fillId="6" fontId="1" numFmtId="4" xfId="0" applyAlignment="1" applyFill="1" applyFont="1" applyNumberFormat="1">
      <alignment horizontal="center" readingOrder="0" shrinkToFit="0" wrapText="1"/>
    </xf>
    <xf borderId="0" fillId="7" fontId="1" numFmtId="4" xfId="0" applyAlignment="1" applyFill="1" applyFont="1" applyNumberFormat="1">
      <alignment horizontal="center" readingOrder="0" shrinkToFit="0" wrapText="1"/>
    </xf>
    <xf borderId="0" fillId="8" fontId="1" numFmtId="4" xfId="0" applyAlignment="1" applyFill="1" applyFont="1" applyNumberForma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2" fontId="2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5" fontId="2" numFmtId="0" xfId="0" applyFont="1"/>
    <xf borderId="0" fillId="2" fontId="2" numFmtId="10" xfId="0" applyAlignment="1" applyFont="1" applyNumberFormat="1">
      <alignment readingOrder="0"/>
    </xf>
    <xf borderId="0" fillId="0" fontId="2" numFmtId="0" xfId="0" applyFont="1"/>
    <xf borderId="0" fillId="2" fontId="2" numFmtId="10" xfId="0" applyFont="1" applyNumberFormat="1"/>
    <xf borderId="0" fillId="0" fontId="2" numFmtId="165" xfId="0" applyFont="1" applyNumberFormat="1"/>
    <xf borderId="0" fillId="0" fontId="2" numFmtId="10" xfId="0" applyFont="1" applyNumberFormat="1"/>
    <xf borderId="0" fillId="2" fontId="2" numFmtId="0" xfId="0" applyAlignment="1" applyFont="1">
      <alignment readingOrder="0" shrinkToFit="0" wrapText="1"/>
    </xf>
    <xf borderId="0" fillId="0" fontId="2" numFmtId="166" xfId="0" applyFont="1" applyNumberFormat="1"/>
    <xf borderId="0" fillId="2" fontId="2" numFmtId="0" xfId="0" applyFont="1"/>
    <xf borderId="0" fillId="2" fontId="2" numFmtId="165" xfId="0" applyFont="1" applyNumberFormat="1"/>
    <xf borderId="0" fillId="0" fontId="2" numFmtId="4" xfId="0" applyFont="1" applyNumberFormat="1"/>
    <xf borderId="0" fillId="4" fontId="1" numFmtId="4" xfId="0" applyAlignment="1" applyFont="1" applyNumberFormat="1">
      <alignment horizontal="center" readingOrder="0" shrinkToFit="0" wrapText="1"/>
    </xf>
    <xf borderId="0" fillId="4" fontId="3" numFmtId="0" xfId="0" applyAlignment="1" applyFont="1">
      <alignment horizontal="center" readingOrder="0" shrinkToFit="0" vertical="bottom" wrapText="0"/>
    </xf>
    <xf borderId="0" fillId="4" fontId="4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/>
    </xf>
    <xf borderId="0" fillId="4" fontId="3" numFmtId="165" xfId="0" applyAlignment="1" applyFont="1" applyNumberFormat="1">
      <alignment horizontal="center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5" numFmtId="167" xfId="0" applyAlignment="1" applyFont="1" applyNumberFormat="1">
      <alignment horizontal="right" readingOrder="0" shrinkToFit="0" vertical="bottom" wrapText="0"/>
    </xf>
    <xf borderId="0" fillId="0" fontId="5" numFmtId="165" xfId="0" applyAlignment="1" applyFont="1" applyNumberFormat="1">
      <alignment horizontal="right" readingOrder="0" shrinkToFit="0" vertical="bottom" wrapText="0"/>
    </xf>
    <xf borderId="0" fillId="0" fontId="6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2.63" defaultRowHeight="15.75" outlineLevelCol="1"/>
  <cols>
    <col customWidth="1" min="1" max="1" width="17.63"/>
    <col customWidth="1" min="2" max="2" width="17.75"/>
    <col customWidth="1" hidden="1" min="3" max="3" width="16.25"/>
    <col customWidth="1" min="4" max="4" width="3.0"/>
    <col customWidth="1" min="5" max="5" width="12.5"/>
    <col customWidth="1" min="6" max="6" width="15.88"/>
    <col customWidth="1" min="7" max="7" width="2.13"/>
    <col customWidth="1" min="8" max="8" width="9.5" outlineLevel="1"/>
    <col customWidth="1" min="9" max="9" width="8.88" outlineLevel="1"/>
    <col min="10" max="10" width="12.63" outlineLevel="1"/>
    <col customWidth="1" min="11" max="11" width="3.25"/>
    <col customWidth="1" min="12" max="12" width="9.0" outlineLevel="1"/>
    <col customWidth="1" min="13" max="13" width="10.88" outlineLevel="1"/>
    <col min="14" max="14" width="12.63" outlineLevel="1"/>
    <col customWidth="1" min="15" max="15" width="2.75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  <c r="E4" s="3"/>
      <c r="F4" s="3"/>
    </row>
    <row r="5">
      <c r="A5" s="1" t="s">
        <v>8</v>
      </c>
      <c r="B5" s="2">
        <v>48.0</v>
      </c>
    </row>
    <row r="6">
      <c r="A6" s="1" t="s">
        <v>9</v>
      </c>
      <c r="B6" s="4">
        <f>count(E9:E29)</f>
        <v>8</v>
      </c>
      <c r="E6" s="5"/>
    </row>
    <row r="7">
      <c r="F7" s="6">
        <f>sum(F9:F29)</f>
        <v>1758746.657</v>
      </c>
      <c r="H7" s="7">
        <v>0.9</v>
      </c>
      <c r="J7" s="6">
        <f>sum(J9:J29)</f>
        <v>1582871.991</v>
      </c>
      <c r="L7" s="8">
        <v>0.85</v>
      </c>
      <c r="N7" s="6">
        <f>sum(N9:N29)</f>
        <v>1093324.919</v>
      </c>
      <c r="P7" s="9">
        <f>sum(P9:P29)</f>
        <v>-665421.7377</v>
      </c>
    </row>
    <row r="8">
      <c r="A8" s="10" t="s">
        <v>10</v>
      </c>
      <c r="B8" s="10" t="s">
        <v>11</v>
      </c>
      <c r="C8" s="10" t="s">
        <v>12</v>
      </c>
      <c r="D8" s="11"/>
      <c r="E8" s="10" t="s">
        <v>13</v>
      </c>
      <c r="F8" s="10" t="s">
        <v>14</v>
      </c>
      <c r="G8" s="11"/>
      <c r="H8" s="12" t="s">
        <v>15</v>
      </c>
      <c r="I8" s="12" t="s">
        <v>16</v>
      </c>
      <c r="J8" s="12" t="s">
        <v>17</v>
      </c>
      <c r="K8" s="11"/>
      <c r="L8" s="13" t="s">
        <v>18</v>
      </c>
      <c r="M8" s="13" t="s">
        <v>19</v>
      </c>
      <c r="N8" s="13" t="s">
        <v>17</v>
      </c>
      <c r="O8" s="11"/>
      <c r="P8" s="14" t="s">
        <v>20</v>
      </c>
      <c r="Q8" s="15"/>
      <c r="R8" s="15"/>
    </row>
    <row r="9">
      <c r="A9" s="5" t="s">
        <v>21</v>
      </c>
      <c r="B9" s="16">
        <v>450.0</v>
      </c>
      <c r="C9" s="17">
        <f>if(E9=0,"",C10*1.3)</f>
        <v>297.5228352</v>
      </c>
      <c r="D9" s="18"/>
      <c r="E9" s="2">
        <v>15.0</v>
      </c>
      <c r="F9" s="6">
        <f t="shared" ref="F9:F12" si="1">if(E9=0,"",if($B$1="Industry Avg",(E9*$C9*$B$5),(E9*$B9*$B$5)))</f>
        <v>214216.4414</v>
      </c>
      <c r="G9" s="18"/>
      <c r="H9" s="19">
        <f t="shared" ref="H9:H12" si="2">$H$7</f>
        <v>0.9</v>
      </c>
      <c r="I9" s="20">
        <f t="shared" ref="I9:I12" si="3">if(H9=0,"",E9*H9)</f>
        <v>13.5</v>
      </c>
      <c r="J9" s="6">
        <f t="shared" ref="J9:J12" si="4">if($E9=0,"",if($B$1="Industry Avg",(I9*$C9*$B$5),(I9*$B9*$B$5)))</f>
        <v>192794.7972</v>
      </c>
      <c r="K9" s="18"/>
      <c r="L9" s="19">
        <v>0.85</v>
      </c>
      <c r="M9" s="20">
        <f t="shared" ref="M9:M12" si="5">if(L9=0,"",I9*L9)</f>
        <v>11.475</v>
      </c>
      <c r="N9" s="6">
        <f t="shared" ref="N9:N12" si="6">if($E9=0,"",if($B$1="Industry Avg",(M9*$C9*$B$5),(M9*$B9*$B$5)))</f>
        <v>163875.5776</v>
      </c>
      <c r="O9" s="18"/>
      <c r="P9" s="6">
        <f t="shared" ref="P9:P12" si="7">N9-F9</f>
        <v>-50340.86372</v>
      </c>
    </row>
    <row r="10">
      <c r="A10" s="5" t="s">
        <v>22</v>
      </c>
      <c r="B10" s="16">
        <v>350.0</v>
      </c>
      <c r="C10" s="17">
        <f>if(E10=0,"",sumifs('Billable Hours by state'!D:D,'Billable Hours by state'!B:B,$B$2)*(sumifs('Billable Hours by state'!$I:$I,'Billable Hours by state'!$G:$G,$B$3))*sumifs('Billable Hours by state'!$L:$L,'Billable Hours by state'!$K:$K,$B$4))</f>
        <v>228.8637194</v>
      </c>
      <c r="D10" s="18"/>
      <c r="E10" s="2">
        <v>30.0</v>
      </c>
      <c r="F10" s="6">
        <f t="shared" si="1"/>
        <v>329563.7559</v>
      </c>
      <c r="G10" s="18"/>
      <c r="H10" s="19">
        <f t="shared" si="2"/>
        <v>0.9</v>
      </c>
      <c r="I10" s="20">
        <f t="shared" si="3"/>
        <v>27</v>
      </c>
      <c r="J10" s="6">
        <f t="shared" si="4"/>
        <v>296607.3803</v>
      </c>
      <c r="K10" s="18"/>
      <c r="L10" s="19">
        <v>0.85</v>
      </c>
      <c r="M10" s="20">
        <f t="shared" si="5"/>
        <v>22.95</v>
      </c>
      <c r="N10" s="6">
        <f t="shared" si="6"/>
        <v>252116.2733</v>
      </c>
      <c r="O10" s="18"/>
      <c r="P10" s="6">
        <f t="shared" si="7"/>
        <v>-77447.48265</v>
      </c>
    </row>
    <row r="11">
      <c r="A11" s="5" t="s">
        <v>23</v>
      </c>
      <c r="B11" s="16">
        <v>350.0</v>
      </c>
      <c r="C11" s="17">
        <f>if(E11=0,"",sumifs('Billable Hours by state'!D:D,'Billable Hours by state'!B:B,$B$2)*(sumifs('Billable Hours by state'!$I:$I,'Billable Hours by state'!$G:$G,$B$3))*sumifs('Billable Hours by state'!$L:$L,'Billable Hours by state'!$K:$K,$B$4))</f>
        <v>228.8637194</v>
      </c>
      <c r="D11" s="18"/>
      <c r="E11" s="2">
        <v>30.0</v>
      </c>
      <c r="F11" s="6">
        <f t="shared" si="1"/>
        <v>329563.7559</v>
      </c>
      <c r="G11" s="18"/>
      <c r="H11" s="19">
        <f t="shared" si="2"/>
        <v>0.9</v>
      </c>
      <c r="I11" s="20">
        <f t="shared" si="3"/>
        <v>27</v>
      </c>
      <c r="J11" s="6">
        <f t="shared" si="4"/>
        <v>296607.3803</v>
      </c>
      <c r="K11" s="18"/>
      <c r="L11" s="19">
        <v>0.85</v>
      </c>
      <c r="M11" s="20">
        <f t="shared" si="5"/>
        <v>22.95</v>
      </c>
      <c r="N11" s="6">
        <f t="shared" si="6"/>
        <v>252116.2733</v>
      </c>
      <c r="O11" s="18"/>
      <c r="P11" s="6">
        <f t="shared" si="7"/>
        <v>-77447.48265</v>
      </c>
    </row>
    <row r="12">
      <c r="A12" s="5" t="s">
        <v>24</v>
      </c>
      <c r="B12" s="16">
        <v>350.0</v>
      </c>
      <c r="C12" s="17">
        <f>if(E12=0,"",sumifs('Billable Hours by state'!D:D,'Billable Hours by state'!B:B,$B$2)*(sumifs('Billable Hours by state'!$I:$I,'Billable Hours by state'!$G:$G,$B$3))*sumifs('Billable Hours by state'!$L:$L,'Billable Hours by state'!$K:$K,$B$4))</f>
        <v>228.8637194</v>
      </c>
      <c r="D12" s="18"/>
      <c r="E12" s="2">
        <v>30.0</v>
      </c>
      <c r="F12" s="6">
        <f t="shared" si="1"/>
        <v>329563.7559</v>
      </c>
      <c r="G12" s="18"/>
      <c r="H12" s="19">
        <f t="shared" si="2"/>
        <v>0.9</v>
      </c>
      <c r="I12" s="20">
        <f t="shared" si="3"/>
        <v>27</v>
      </c>
      <c r="J12" s="6">
        <f t="shared" si="4"/>
        <v>296607.3803</v>
      </c>
      <c r="K12" s="18"/>
      <c r="L12" s="21"/>
      <c r="M12" s="20" t="str">
        <f t="shared" si="5"/>
        <v/>
      </c>
      <c r="N12" s="6">
        <f t="shared" si="6"/>
        <v>0</v>
      </c>
      <c r="O12" s="18"/>
      <c r="P12" s="6">
        <f t="shared" si="7"/>
        <v>-329563.7559</v>
      </c>
    </row>
    <row r="13">
      <c r="B13" s="22"/>
      <c r="C13" s="22"/>
      <c r="D13" s="18"/>
      <c r="G13" s="18"/>
      <c r="H13" s="23"/>
      <c r="K13" s="18"/>
      <c r="L13" s="23"/>
      <c r="O13" s="18"/>
    </row>
    <row r="14">
      <c r="A14" s="5" t="s">
        <v>25</v>
      </c>
      <c r="B14" s="16">
        <v>150.0</v>
      </c>
      <c r="C14" s="17">
        <f>if(E14=0,"",sumifs('Billable Hours by state'!E:E,'Billable Hours by state'!B:B,$B$2)*(sumifs('Billable Hours by state'!$I:$I,'Billable Hours by state'!$G:$G,$B$3))*sumifs('Billable Hours by state'!$L:$L,'Billable Hours by state'!$K:$K,$B$4))</f>
        <v>124.5158933</v>
      </c>
      <c r="D14" s="18"/>
      <c r="E14" s="2">
        <v>30.0</v>
      </c>
      <c r="F14" s="6">
        <f t="shared" ref="F14:F17" si="8">if(E14=0,"",if($B$1="Industry Avg",(E14*$C14*$B$5),(E14*$B14*$B$5)))</f>
        <v>179302.8864</v>
      </c>
      <c r="G14" s="18"/>
      <c r="H14" s="19">
        <f t="shared" ref="H14:H17" si="9">$H$7</f>
        <v>0.9</v>
      </c>
      <c r="I14" s="20">
        <f t="shared" ref="I14:I17" si="10">if(H14=0,"",E14*H14)</f>
        <v>27</v>
      </c>
      <c r="J14" s="6">
        <f>if($E14=0,"",if($B$1="Industry Avg",(I14*$C14*$B$5),(I14*$B14*$B$5)))</f>
        <v>161372.5977</v>
      </c>
      <c r="K14" s="18"/>
      <c r="L14" s="19">
        <v>0.85</v>
      </c>
      <c r="M14" s="20">
        <f t="shared" ref="M14:M17" si="11">if(L14=0,"",I14*L14)</f>
        <v>22.95</v>
      </c>
      <c r="N14" s="6">
        <f t="shared" ref="N14:N17" si="12">if($E14=0,"",if($B$1="Industry Avg",(M14*$C14*$B$5),(M14*$B14*$B$5)))</f>
        <v>137166.7081</v>
      </c>
      <c r="O14" s="18"/>
      <c r="P14" s="6">
        <f t="shared" ref="P14:P17" si="13">N14-F14</f>
        <v>-42136.1783</v>
      </c>
    </row>
    <row r="15">
      <c r="A15" s="5" t="s">
        <v>26</v>
      </c>
      <c r="B15" s="16">
        <v>150.0</v>
      </c>
      <c r="C15" s="17">
        <f>if(E15=0,"",sumifs('Billable Hours by state'!E:E,'Billable Hours by state'!B:B,$B$2)*(sumifs('Billable Hours by state'!$I:$I,'Billable Hours by state'!$G:$G,$B$3))*sumifs('Billable Hours by state'!$L:$L,'Billable Hours by state'!$K:$K,$B$4))</f>
        <v>124.5158933</v>
      </c>
      <c r="D15" s="18"/>
      <c r="E15" s="2">
        <v>30.0</v>
      </c>
      <c r="F15" s="6">
        <f t="shared" si="8"/>
        <v>179302.8864</v>
      </c>
      <c r="G15" s="18"/>
      <c r="H15" s="19">
        <f t="shared" si="9"/>
        <v>0.9</v>
      </c>
      <c r="I15" s="20">
        <f t="shared" si="10"/>
        <v>27</v>
      </c>
      <c r="J15" s="6">
        <f t="shared" ref="J15:J16" si="14">if(E15=0,"",if($B$1="Industry Avg",(I15*$C15*$B$5),(I15*$B15*$B$5)))</f>
        <v>161372.5977</v>
      </c>
      <c r="K15" s="18"/>
      <c r="L15" s="19">
        <v>0.85</v>
      </c>
      <c r="M15" s="20">
        <f t="shared" si="11"/>
        <v>22.95</v>
      </c>
      <c r="N15" s="6">
        <f t="shared" si="12"/>
        <v>137166.7081</v>
      </c>
      <c r="O15" s="18"/>
      <c r="P15" s="6">
        <f t="shared" si="13"/>
        <v>-42136.1783</v>
      </c>
    </row>
    <row r="16">
      <c r="A16" s="5" t="s">
        <v>27</v>
      </c>
      <c r="B16" s="16"/>
      <c r="C16" s="17" t="str">
        <f>if(E16=0,"",sumifs('Billable Hours by state'!E:E,'Billable Hours by state'!B:B,$B$2)*(sumifs('Billable Hours by state'!$I:$I,'Billable Hours by state'!$G:$G,$B$3))*sumifs('Billable Hours by state'!$L:$L,'Billable Hours by state'!$K:$K,$B$4))</f>
        <v/>
      </c>
      <c r="D16" s="18"/>
      <c r="E16" s="2"/>
      <c r="F16" s="6" t="str">
        <f t="shared" si="8"/>
        <v/>
      </c>
      <c r="G16" s="18"/>
      <c r="H16" s="19">
        <f t="shared" si="9"/>
        <v>0.9</v>
      </c>
      <c r="I16" s="20">
        <f t="shared" si="10"/>
        <v>0</v>
      </c>
      <c r="J16" s="6" t="str">
        <f t="shared" si="14"/>
        <v/>
      </c>
      <c r="K16" s="18"/>
      <c r="L16" s="19">
        <v>0.85</v>
      </c>
      <c r="M16" s="20">
        <f t="shared" si="11"/>
        <v>0</v>
      </c>
      <c r="N16" s="6" t="str">
        <f t="shared" si="12"/>
        <v/>
      </c>
      <c r="O16" s="18"/>
      <c r="P16" s="6">
        <f t="shared" si="13"/>
        <v>0</v>
      </c>
    </row>
    <row r="17">
      <c r="A17" s="5" t="s">
        <v>28</v>
      </c>
      <c r="B17" s="16"/>
      <c r="C17" s="17" t="str">
        <f>if(E17=0,"",sumifs('Billable Hours by state'!E:E,'Billable Hours by state'!B:B,$B$2)*(sumifs('Billable Hours by state'!$I:$I,'Billable Hours by state'!$G:$G,$B$3))*sumifs('Billable Hours by state'!$L:$L,'Billable Hours by state'!$K:$K,$B$4))</f>
        <v/>
      </c>
      <c r="D17" s="18"/>
      <c r="E17" s="2"/>
      <c r="F17" s="6" t="str">
        <f t="shared" si="8"/>
        <v/>
      </c>
      <c r="G17" s="18"/>
      <c r="H17" s="19">
        <f t="shared" si="9"/>
        <v>0.9</v>
      </c>
      <c r="I17" s="20">
        <f t="shared" si="10"/>
        <v>0</v>
      </c>
      <c r="K17" s="18"/>
      <c r="L17" s="19">
        <v>0.85</v>
      </c>
      <c r="M17" s="20">
        <f t="shared" si="11"/>
        <v>0</v>
      </c>
      <c r="N17" s="6" t="str">
        <f t="shared" si="12"/>
        <v/>
      </c>
      <c r="O17" s="18"/>
      <c r="P17" s="6">
        <f t="shared" si="13"/>
        <v>0</v>
      </c>
    </row>
    <row r="18">
      <c r="B18" s="22"/>
      <c r="C18" s="22"/>
      <c r="D18" s="18"/>
      <c r="G18" s="18"/>
      <c r="H18" s="23"/>
      <c r="K18" s="18"/>
      <c r="L18" s="23"/>
      <c r="O18" s="18"/>
    </row>
    <row r="19">
      <c r="A19" s="5" t="s">
        <v>29</v>
      </c>
      <c r="B19" s="16">
        <v>85.0</v>
      </c>
      <c r="C19" s="22">
        <f t="shared" ref="C19:C22" si="15">if(E19=0,"",C14*0.55)</f>
        <v>68.48374132</v>
      </c>
      <c r="D19" s="18"/>
      <c r="E19" s="2">
        <v>30.0</v>
      </c>
      <c r="F19" s="6">
        <f t="shared" ref="F19:F22" si="16">if(E19=0,"",if($B$1="Industry Avg",(E19*$C19*$B$5),(E19*$B19*$B$5)))</f>
        <v>98616.5875</v>
      </c>
      <c r="G19" s="18"/>
      <c r="H19" s="19">
        <f t="shared" ref="H19:H22" si="17">$H$7</f>
        <v>0.9</v>
      </c>
      <c r="I19" s="20">
        <f t="shared" ref="I19:I22" si="18">if(H19=0,"",E19*H19)</f>
        <v>27</v>
      </c>
      <c r="J19" s="6">
        <f t="shared" ref="J19:J22" si="19">if(E19=0,"",if($B$1="Industry Avg",(I19*$C19*$B$5),(I19*$B19*$B$5)))</f>
        <v>88754.92875</v>
      </c>
      <c r="K19" s="18"/>
      <c r="L19" s="19">
        <v>0.85</v>
      </c>
      <c r="M19" s="20">
        <f t="shared" ref="M19:M22" si="20">if(L19=0,"",I19*L19)</f>
        <v>22.95</v>
      </c>
      <c r="N19" s="6">
        <f t="shared" ref="N19:N22" si="21">if($E19=0,"",if($B$1="Industry Avg",(M19*$C19*$B$5),(M19*$B19*$B$5)))</f>
        <v>75441.68944</v>
      </c>
      <c r="O19" s="18"/>
      <c r="P19" s="6">
        <f t="shared" ref="P19:P22" si="22">N19-F19</f>
        <v>-23174.89806</v>
      </c>
    </row>
    <row r="20">
      <c r="A20" s="5" t="s">
        <v>30</v>
      </c>
      <c r="B20" s="16">
        <v>85.0</v>
      </c>
      <c r="C20" s="22">
        <f t="shared" si="15"/>
        <v>68.48374132</v>
      </c>
      <c r="D20" s="18"/>
      <c r="E20" s="2">
        <v>30.0</v>
      </c>
      <c r="F20" s="6">
        <f t="shared" si="16"/>
        <v>98616.5875</v>
      </c>
      <c r="G20" s="18"/>
      <c r="H20" s="19">
        <f t="shared" si="17"/>
        <v>0.9</v>
      </c>
      <c r="I20" s="20">
        <f t="shared" si="18"/>
        <v>27</v>
      </c>
      <c r="J20" s="6">
        <f t="shared" si="19"/>
        <v>88754.92875</v>
      </c>
      <c r="K20" s="18"/>
      <c r="L20" s="19">
        <v>0.85</v>
      </c>
      <c r="M20" s="20">
        <f t="shared" si="20"/>
        <v>22.95</v>
      </c>
      <c r="N20" s="6">
        <f t="shared" si="21"/>
        <v>75441.68944</v>
      </c>
      <c r="O20" s="18"/>
      <c r="P20" s="6">
        <f t="shared" si="22"/>
        <v>-23174.89806</v>
      </c>
    </row>
    <row r="21">
      <c r="A21" s="5" t="s">
        <v>31</v>
      </c>
      <c r="B21" s="16"/>
      <c r="C21" s="22" t="str">
        <f t="shared" si="15"/>
        <v/>
      </c>
      <c r="D21" s="18"/>
      <c r="E21" s="2"/>
      <c r="F21" s="6" t="str">
        <f t="shared" si="16"/>
        <v/>
      </c>
      <c r="G21" s="18"/>
      <c r="H21" s="19">
        <f t="shared" si="17"/>
        <v>0.9</v>
      </c>
      <c r="I21" s="20">
        <f t="shared" si="18"/>
        <v>0</v>
      </c>
      <c r="J21" s="6" t="str">
        <f t="shared" si="19"/>
        <v/>
      </c>
      <c r="K21" s="18"/>
      <c r="L21" s="19">
        <v>0.85</v>
      </c>
      <c r="M21" s="20">
        <f t="shared" si="20"/>
        <v>0</v>
      </c>
      <c r="N21" s="6" t="str">
        <f t="shared" si="21"/>
        <v/>
      </c>
      <c r="O21" s="18"/>
      <c r="P21" s="6">
        <f t="shared" si="22"/>
        <v>0</v>
      </c>
    </row>
    <row r="22">
      <c r="A22" s="5" t="s">
        <v>32</v>
      </c>
      <c r="B22" s="16"/>
      <c r="C22" s="22" t="str">
        <f t="shared" si="15"/>
        <v/>
      </c>
      <c r="D22" s="18"/>
      <c r="E22" s="2"/>
      <c r="F22" s="6" t="str">
        <f t="shared" si="16"/>
        <v/>
      </c>
      <c r="G22" s="18"/>
      <c r="H22" s="19">
        <f t="shared" si="17"/>
        <v>0.9</v>
      </c>
      <c r="I22" s="20">
        <f t="shared" si="18"/>
        <v>0</v>
      </c>
      <c r="J22" s="6" t="str">
        <f t="shared" si="19"/>
        <v/>
      </c>
      <c r="K22" s="18"/>
      <c r="L22" s="19">
        <v>0.85</v>
      </c>
      <c r="M22" s="20">
        <f t="shared" si="20"/>
        <v>0</v>
      </c>
      <c r="N22" s="6" t="str">
        <f t="shared" si="21"/>
        <v/>
      </c>
      <c r="O22" s="18"/>
      <c r="P22" s="6">
        <f t="shared" si="22"/>
        <v>0</v>
      </c>
    </row>
    <row r="23">
      <c r="O23" s="18"/>
    </row>
  </sheetData>
  <dataValidations>
    <dataValidation type="list" allowBlank="1" showErrorMessage="1" sqref="B3">
      <formula1>'Billable Hours by state'!$G$2:$G$37</formula1>
    </dataValidation>
    <dataValidation type="list" allowBlank="1" showErrorMessage="1" sqref="B1">
      <formula1>'Billable Hours by state'!$N$2:$N$4</formula1>
    </dataValidation>
    <dataValidation type="list" allowBlank="1" showErrorMessage="1" sqref="B4">
      <formula1>'Billable Hours by state'!$K$3:$K$5</formula1>
    </dataValidation>
    <dataValidation type="list" allowBlank="1" showErrorMessage="1" sqref="B2">
      <formula1>'Billable Hours by state'!$B$2:$B$60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2.63" defaultRowHeight="15.75" outlineLevelCol="2"/>
  <cols>
    <col customWidth="1" min="1" max="1" width="17.63"/>
    <col customWidth="1" min="2" max="2" width="16.63"/>
    <col customWidth="1" min="3" max="3" width="11.13"/>
    <col customWidth="1" min="4" max="4" width="5.0"/>
    <col customWidth="1" min="5" max="5" width="12.38"/>
    <col customWidth="1" min="6" max="6" width="15.88"/>
    <col customWidth="1" min="7" max="7" width="2.88" outlineLevel="1"/>
    <col min="8" max="8" width="12.63" outlineLevel="2"/>
    <col customWidth="1" min="9" max="9" width="11.0" outlineLevel="2"/>
    <col min="10" max="10" width="12.63" outlineLevel="2"/>
    <col customWidth="1" min="11" max="11" width="2.13" outlineLevel="1"/>
    <col min="12" max="12" width="12.63" outlineLevel="2"/>
    <col customWidth="1" min="13" max="13" width="10.88" outlineLevel="2"/>
    <col min="14" max="14" width="12.63" outlineLevel="2"/>
    <col customWidth="1" min="15" max="15" width="2.13" outlineLevel="1"/>
    <col min="16" max="16" width="12.63" outlineLevel="1"/>
  </cols>
  <sheetData>
    <row r="1">
      <c r="A1" s="1" t="s">
        <v>0</v>
      </c>
      <c r="B1" s="2" t="s">
        <v>33</v>
      </c>
    </row>
    <row r="2">
      <c r="A2" s="1" t="s">
        <v>2</v>
      </c>
      <c r="B2" s="2" t="s">
        <v>34</v>
      </c>
    </row>
    <row r="3">
      <c r="A3" s="1" t="s">
        <v>4</v>
      </c>
      <c r="B3" s="24" t="s">
        <v>35</v>
      </c>
    </row>
    <row r="4">
      <c r="A4" s="1" t="s">
        <v>6</v>
      </c>
      <c r="B4" s="2" t="s">
        <v>7</v>
      </c>
      <c r="E4" s="3"/>
      <c r="F4" s="3"/>
    </row>
    <row r="5">
      <c r="A5" s="1" t="s">
        <v>8</v>
      </c>
      <c r="B5" s="2">
        <v>48.0</v>
      </c>
    </row>
    <row r="6">
      <c r="A6" s="1" t="s">
        <v>9</v>
      </c>
      <c r="B6" s="4">
        <f>count(E9:E37)</f>
        <v>11</v>
      </c>
      <c r="E6" s="5"/>
    </row>
    <row r="7">
      <c r="F7" s="6">
        <f>sum(F9:F37)</f>
        <v>4752000</v>
      </c>
      <c r="H7" s="8">
        <v>0.92</v>
      </c>
      <c r="J7" s="6">
        <f>sum(J9:J150)</f>
        <v>4371840</v>
      </c>
      <c r="L7" s="8">
        <v>0.95</v>
      </c>
      <c r="N7" s="6">
        <f>sum(N9:N150)</f>
        <v>4153248</v>
      </c>
      <c r="P7" s="6">
        <f>sum(P9:P150)</f>
        <v>-598752</v>
      </c>
    </row>
    <row r="8">
      <c r="A8" s="10" t="s">
        <v>10</v>
      </c>
      <c r="B8" s="10" t="s">
        <v>11</v>
      </c>
      <c r="C8" s="10" t="s">
        <v>12</v>
      </c>
      <c r="D8" s="11"/>
      <c r="E8" s="10" t="s">
        <v>13</v>
      </c>
      <c r="F8" s="10" t="s">
        <v>14</v>
      </c>
      <c r="G8" s="11"/>
      <c r="H8" s="12" t="s">
        <v>15</v>
      </c>
      <c r="I8" s="12" t="s">
        <v>16</v>
      </c>
      <c r="J8" s="12" t="s">
        <v>17</v>
      </c>
      <c r="K8" s="11"/>
      <c r="L8" s="13" t="s">
        <v>18</v>
      </c>
      <c r="M8" s="13" t="s">
        <v>19</v>
      </c>
      <c r="N8" s="13" t="s">
        <v>17</v>
      </c>
      <c r="O8" s="11"/>
      <c r="P8" s="14" t="s">
        <v>20</v>
      </c>
      <c r="Q8" s="15"/>
    </row>
    <row r="9">
      <c r="A9" s="5" t="s">
        <v>21</v>
      </c>
      <c r="B9" s="16">
        <v>600.0</v>
      </c>
      <c r="C9" s="17">
        <f>if(E9=0,"",C10*1.3)</f>
        <v>522.8498356</v>
      </c>
      <c r="D9" s="18"/>
      <c r="E9" s="2">
        <v>10.0</v>
      </c>
      <c r="F9" s="6">
        <f t="shared" ref="F9:F23" si="1">if(E9=0,"",if($B$1="Industry Avg",(E9*$C9*$B$5),(E9*$B9*$B$5)))</f>
        <v>288000</v>
      </c>
      <c r="G9" s="18"/>
      <c r="H9" s="19">
        <f t="shared" ref="H9:H15" si="2">$H$7</f>
        <v>0.92</v>
      </c>
      <c r="I9" s="20">
        <f t="shared" ref="I9:I23" si="3">if(H9=0,"",E9*H9)</f>
        <v>9.2</v>
      </c>
      <c r="J9" s="6">
        <f t="shared" ref="J9:J15" si="4">if($E9=0,"",if($B$1="Industry Avg",(I9*$C9*$B$5),(I9*$B9*$B$5)))</f>
        <v>264960</v>
      </c>
      <c r="K9" s="18"/>
      <c r="L9" s="19">
        <f t="shared" ref="L9:L15" si="5">$L$7</f>
        <v>0.95</v>
      </c>
      <c r="M9" s="25">
        <f t="shared" ref="M9:M23" si="6">if(L9=0,"",I9*L9)</f>
        <v>8.74</v>
      </c>
      <c r="N9" s="6">
        <f t="shared" ref="N9:N23" si="7">if($E9=0,"",if($B$1="Industry Avg",(M9*$C9*$B$5),(M9*$B9*$B$5)))</f>
        <v>251712</v>
      </c>
      <c r="O9" s="18"/>
      <c r="P9" s="6">
        <f t="shared" ref="P9:P15" si="8">N9-F9</f>
        <v>-36288</v>
      </c>
    </row>
    <row r="10">
      <c r="A10" s="5" t="s">
        <v>22</v>
      </c>
      <c r="B10" s="16">
        <v>450.0</v>
      </c>
      <c r="C10" s="17">
        <f>if(E10=0,"",sumifs('Billable Hours by state'!D:D,'Billable Hours by state'!B:B,$B$2)*(sumifs('Billable Hours by state'!$I:$I,'Billable Hours by state'!$G:$G,$B$3))*sumifs('Billable Hours by state'!$L:$L,'Billable Hours by state'!$K:$K,$B$4))</f>
        <v>402.1921812</v>
      </c>
      <c r="D10" s="18"/>
      <c r="E10" s="2">
        <v>30.0</v>
      </c>
      <c r="F10" s="6">
        <f t="shared" si="1"/>
        <v>648000</v>
      </c>
      <c r="G10" s="18"/>
      <c r="H10" s="19">
        <f t="shared" si="2"/>
        <v>0.92</v>
      </c>
      <c r="I10" s="20">
        <f t="shared" si="3"/>
        <v>27.6</v>
      </c>
      <c r="J10" s="6">
        <f t="shared" si="4"/>
        <v>596160</v>
      </c>
      <c r="K10" s="18"/>
      <c r="L10" s="19">
        <f t="shared" si="5"/>
        <v>0.95</v>
      </c>
      <c r="M10" s="25">
        <f t="shared" si="6"/>
        <v>26.22</v>
      </c>
      <c r="N10" s="6">
        <f t="shared" si="7"/>
        <v>566352</v>
      </c>
      <c r="O10" s="18"/>
      <c r="P10" s="6">
        <f t="shared" si="8"/>
        <v>-81648</v>
      </c>
    </row>
    <row r="11">
      <c r="A11" s="5" t="s">
        <v>23</v>
      </c>
      <c r="B11" s="16">
        <v>450.0</v>
      </c>
      <c r="C11" s="17">
        <f>if(E11=0,"",sumifs('Billable Hours by state'!D:D,'Billable Hours by state'!B:B,$B$2)*(sumifs('Billable Hours by state'!$I:$I,'Billable Hours by state'!$G:$G,$B$3))*sumifs('Billable Hours by state'!$L:$L,'Billable Hours by state'!$K:$K,$B$4))</f>
        <v>402.1921812</v>
      </c>
      <c r="D11" s="18"/>
      <c r="E11" s="2">
        <v>30.0</v>
      </c>
      <c r="F11" s="6">
        <f t="shared" si="1"/>
        <v>648000</v>
      </c>
      <c r="G11" s="18"/>
      <c r="H11" s="19">
        <f t="shared" si="2"/>
        <v>0.92</v>
      </c>
      <c r="I11" s="20">
        <f t="shared" si="3"/>
        <v>27.6</v>
      </c>
      <c r="J11" s="6">
        <f t="shared" si="4"/>
        <v>596160</v>
      </c>
      <c r="K11" s="18"/>
      <c r="L11" s="19">
        <f t="shared" si="5"/>
        <v>0.95</v>
      </c>
      <c r="M11" s="25">
        <f t="shared" si="6"/>
        <v>26.22</v>
      </c>
      <c r="N11" s="6">
        <f t="shared" si="7"/>
        <v>566352</v>
      </c>
      <c r="O11" s="18"/>
      <c r="P11" s="6">
        <f t="shared" si="8"/>
        <v>-81648</v>
      </c>
    </row>
    <row r="12">
      <c r="A12" s="5" t="s">
        <v>24</v>
      </c>
      <c r="B12" s="16">
        <v>450.0</v>
      </c>
      <c r="C12" s="17">
        <f>if(E12=0,"",sumifs('Billable Hours by state'!D:D,'Billable Hours by state'!B:B,$B$2)*(sumifs('Billable Hours by state'!$I:$I,'Billable Hours by state'!$G:$G,$B$3))*sumifs('Billable Hours by state'!$L:$L,'Billable Hours by state'!$K:$K,$B$4))</f>
        <v>402.1921812</v>
      </c>
      <c r="D12" s="18"/>
      <c r="E12" s="2">
        <v>30.0</v>
      </c>
      <c r="F12" s="6">
        <f t="shared" si="1"/>
        <v>648000</v>
      </c>
      <c r="G12" s="18"/>
      <c r="H12" s="19">
        <f t="shared" si="2"/>
        <v>0.92</v>
      </c>
      <c r="I12" s="20">
        <f t="shared" si="3"/>
        <v>27.6</v>
      </c>
      <c r="J12" s="6">
        <f t="shared" si="4"/>
        <v>596160</v>
      </c>
      <c r="K12" s="18"/>
      <c r="L12" s="19">
        <f t="shared" si="5"/>
        <v>0.95</v>
      </c>
      <c r="M12" s="25">
        <f t="shared" si="6"/>
        <v>26.22</v>
      </c>
      <c r="N12" s="6">
        <f t="shared" si="7"/>
        <v>566352</v>
      </c>
      <c r="O12" s="18"/>
      <c r="P12" s="6">
        <f t="shared" si="8"/>
        <v>-81648</v>
      </c>
    </row>
    <row r="13">
      <c r="A13" s="5" t="s">
        <v>36</v>
      </c>
      <c r="B13" s="16">
        <v>450.0</v>
      </c>
      <c r="C13" s="17">
        <f>if(E13=0,"",sumifs('Billable Hours by state'!D:D,'Billable Hours by state'!B:B,$B$2)*(sumifs('Billable Hours by state'!$I:$I,'Billable Hours by state'!$G:$G,$B$3))*sumifs('Billable Hours by state'!$L:$L,'Billable Hours by state'!$K:$K,$B$4))</f>
        <v>402.1921812</v>
      </c>
      <c r="D13" s="18"/>
      <c r="E13" s="2">
        <v>30.0</v>
      </c>
      <c r="F13" s="6">
        <f t="shared" si="1"/>
        <v>648000</v>
      </c>
      <c r="G13" s="18"/>
      <c r="H13" s="19">
        <f t="shared" si="2"/>
        <v>0.92</v>
      </c>
      <c r="I13" s="20">
        <f t="shared" si="3"/>
        <v>27.6</v>
      </c>
      <c r="J13" s="6">
        <f t="shared" si="4"/>
        <v>596160</v>
      </c>
      <c r="K13" s="18"/>
      <c r="L13" s="19">
        <f t="shared" si="5"/>
        <v>0.95</v>
      </c>
      <c r="M13" s="25">
        <f t="shared" si="6"/>
        <v>26.22</v>
      </c>
      <c r="N13" s="6">
        <f t="shared" si="7"/>
        <v>566352</v>
      </c>
      <c r="O13" s="18"/>
      <c r="P13" s="6">
        <f t="shared" si="8"/>
        <v>-81648</v>
      </c>
    </row>
    <row r="14">
      <c r="A14" s="5" t="s">
        <v>37</v>
      </c>
      <c r="B14" s="16"/>
      <c r="C14" s="17" t="str">
        <f>if(E14=0,"",sumifs('Billable Hours by state'!D:D,'Billable Hours by state'!B:B,$B$2)*(sumifs('Billable Hours by state'!$I:$I,'Billable Hours by state'!$G:$G,$B$3))*sumifs('Billable Hours by state'!$L:$L,'Billable Hours by state'!$K:$K,$B$4))</f>
        <v/>
      </c>
      <c r="D14" s="18"/>
      <c r="E14" s="2"/>
      <c r="F14" s="6" t="str">
        <f t="shared" si="1"/>
        <v/>
      </c>
      <c r="G14" s="18"/>
      <c r="H14" s="19">
        <f t="shared" si="2"/>
        <v>0.92</v>
      </c>
      <c r="I14" s="20">
        <f t="shared" si="3"/>
        <v>0</v>
      </c>
      <c r="J14" s="6" t="str">
        <f t="shared" si="4"/>
        <v/>
      </c>
      <c r="K14" s="18"/>
      <c r="L14" s="19">
        <f t="shared" si="5"/>
        <v>0.95</v>
      </c>
      <c r="M14" s="25">
        <f t="shared" si="6"/>
        <v>0</v>
      </c>
      <c r="N14" s="6" t="str">
        <f t="shared" si="7"/>
        <v/>
      </c>
      <c r="O14" s="18"/>
      <c r="P14" s="6">
        <f t="shared" si="8"/>
        <v>0</v>
      </c>
    </row>
    <row r="15">
      <c r="A15" s="5" t="s">
        <v>38</v>
      </c>
      <c r="B15" s="16"/>
      <c r="C15" s="17" t="str">
        <f>if(E15=0,"",sumifs('Billable Hours by state'!D:D,'Billable Hours by state'!B:B,$B$2)*(sumifs('Billable Hours by state'!$I:$I,'Billable Hours by state'!$G:$G,$B$3))*sumifs('Billable Hours by state'!$L:$L,'Billable Hours by state'!$K:$K,$B$4))</f>
        <v/>
      </c>
      <c r="D15" s="18"/>
      <c r="E15" s="2"/>
      <c r="F15" s="6" t="str">
        <f t="shared" si="1"/>
        <v/>
      </c>
      <c r="G15" s="18"/>
      <c r="H15" s="19">
        <f t="shared" si="2"/>
        <v>0.92</v>
      </c>
      <c r="I15" s="20">
        <f t="shared" si="3"/>
        <v>0</v>
      </c>
      <c r="J15" s="6" t="str">
        <f t="shared" si="4"/>
        <v/>
      </c>
      <c r="K15" s="18"/>
      <c r="L15" s="19">
        <f t="shared" si="5"/>
        <v>0.95</v>
      </c>
      <c r="M15" s="25">
        <f t="shared" si="6"/>
        <v>0</v>
      </c>
      <c r="N15" s="6" t="str">
        <f t="shared" si="7"/>
        <v/>
      </c>
      <c r="O15" s="18"/>
      <c r="P15" s="6">
        <f t="shared" si="8"/>
        <v>0</v>
      </c>
    </row>
    <row r="16">
      <c r="B16" s="17"/>
      <c r="C16" s="17"/>
      <c r="D16" s="18"/>
      <c r="E16" s="5"/>
      <c r="F16" s="6" t="str">
        <f t="shared" si="1"/>
        <v/>
      </c>
      <c r="G16" s="18"/>
      <c r="H16" s="7"/>
      <c r="I16" s="20" t="str">
        <f t="shared" si="3"/>
        <v/>
      </c>
      <c r="J16" s="6" t="str">
        <f t="shared" ref="J16:J23" si="9">if(E16=0,"",if($B$1="Industry Avg",(I16*$C16*$B$5),(I16*$B16*$B$5)))</f>
        <v/>
      </c>
      <c r="K16" s="18"/>
      <c r="L16" s="7"/>
      <c r="M16" s="25" t="str">
        <f t="shared" si="6"/>
        <v/>
      </c>
      <c r="N16" s="6" t="str">
        <f t="shared" si="7"/>
        <v/>
      </c>
      <c r="O16" s="18"/>
    </row>
    <row r="17">
      <c r="A17" s="5" t="s">
        <v>25</v>
      </c>
      <c r="B17" s="16">
        <v>250.0</v>
      </c>
      <c r="C17" s="17">
        <f>if(E17=0,"",sumifs('Billable Hours by state'!E:E,'Billable Hours by state'!B:B,$B$2)*(sumifs('Billable Hours by state'!$I:$I,'Billable Hours by state'!$G:$G,$B$3))*sumifs('Billable Hours by state'!$L:$L,'Billable Hours by state'!$K:$K,$B$4))</f>
        <v>217.4643771</v>
      </c>
      <c r="D17" s="18"/>
      <c r="E17" s="2">
        <v>30.0</v>
      </c>
      <c r="F17" s="6">
        <f t="shared" si="1"/>
        <v>360000</v>
      </c>
      <c r="G17" s="18"/>
      <c r="H17" s="19">
        <f t="shared" ref="H17:H23" si="10">$H$7</f>
        <v>0.92</v>
      </c>
      <c r="I17" s="20">
        <f t="shared" si="3"/>
        <v>27.6</v>
      </c>
      <c r="J17" s="6">
        <f t="shared" si="9"/>
        <v>331200</v>
      </c>
      <c r="K17" s="18"/>
      <c r="L17" s="19">
        <f t="shared" ref="L17:L23" si="11">$L$7</f>
        <v>0.95</v>
      </c>
      <c r="M17" s="25">
        <f t="shared" si="6"/>
        <v>26.22</v>
      </c>
      <c r="N17" s="6">
        <f t="shared" si="7"/>
        <v>314640</v>
      </c>
      <c r="O17" s="18"/>
      <c r="P17" s="6">
        <f t="shared" ref="P17:P23" si="12">N17-F17</f>
        <v>-45360</v>
      </c>
    </row>
    <row r="18">
      <c r="A18" s="5" t="s">
        <v>26</v>
      </c>
      <c r="B18" s="16">
        <v>250.0</v>
      </c>
      <c r="C18" s="17">
        <f>if(E18=0,"",sumifs('Billable Hours by state'!E:E,'Billable Hours by state'!B:B,$B$2)*(sumifs('Billable Hours by state'!$I:$I,'Billable Hours by state'!$G:$G,$B$3))*sumifs('Billable Hours by state'!$L:$L,'Billable Hours by state'!$K:$K,$B$4))</f>
        <v>217.4643771</v>
      </c>
      <c r="D18" s="18"/>
      <c r="E18" s="2">
        <v>30.0</v>
      </c>
      <c r="F18" s="6">
        <f t="shared" si="1"/>
        <v>360000</v>
      </c>
      <c r="G18" s="18"/>
      <c r="H18" s="19">
        <f t="shared" si="10"/>
        <v>0.92</v>
      </c>
      <c r="I18" s="20">
        <f t="shared" si="3"/>
        <v>27.6</v>
      </c>
      <c r="J18" s="6">
        <f t="shared" si="9"/>
        <v>331200</v>
      </c>
      <c r="K18" s="18"/>
      <c r="L18" s="19">
        <f t="shared" si="11"/>
        <v>0.95</v>
      </c>
      <c r="M18" s="25">
        <f t="shared" si="6"/>
        <v>26.22</v>
      </c>
      <c r="N18" s="6">
        <f t="shared" si="7"/>
        <v>314640</v>
      </c>
      <c r="O18" s="18"/>
      <c r="P18" s="6">
        <f t="shared" si="12"/>
        <v>-45360</v>
      </c>
    </row>
    <row r="19">
      <c r="A19" s="5" t="s">
        <v>27</v>
      </c>
      <c r="B19" s="16">
        <v>250.0</v>
      </c>
      <c r="C19" s="17">
        <f>if(E19=0,"",sumifs('Billable Hours by state'!E:E,'Billable Hours by state'!B:B,$B$2)*(sumifs('Billable Hours by state'!$I:$I,'Billable Hours by state'!$G:$G,$B$3))*sumifs('Billable Hours by state'!$L:$L,'Billable Hours by state'!$K:$K,$B$4))</f>
        <v>217.4643771</v>
      </c>
      <c r="D19" s="18"/>
      <c r="E19" s="2">
        <v>30.0</v>
      </c>
      <c r="F19" s="6">
        <f t="shared" si="1"/>
        <v>360000</v>
      </c>
      <c r="G19" s="18"/>
      <c r="H19" s="19">
        <f t="shared" si="10"/>
        <v>0.92</v>
      </c>
      <c r="I19" s="20">
        <f t="shared" si="3"/>
        <v>27.6</v>
      </c>
      <c r="J19" s="6">
        <f t="shared" si="9"/>
        <v>331200</v>
      </c>
      <c r="K19" s="18"/>
      <c r="L19" s="19">
        <f t="shared" si="11"/>
        <v>0.95</v>
      </c>
      <c r="M19" s="25">
        <f t="shared" si="6"/>
        <v>26.22</v>
      </c>
      <c r="N19" s="6">
        <f t="shared" si="7"/>
        <v>314640</v>
      </c>
      <c r="O19" s="18"/>
      <c r="P19" s="6">
        <f t="shared" si="12"/>
        <v>-45360</v>
      </c>
    </row>
    <row r="20">
      <c r="A20" s="5" t="s">
        <v>28</v>
      </c>
      <c r="B20" s="16">
        <v>250.0</v>
      </c>
      <c r="C20" s="17">
        <f>if(E20=0,"",sumifs('Billable Hours by state'!E:E,'Billable Hours by state'!B:B,$B$2)*(sumifs('Billable Hours by state'!$I:$I,'Billable Hours by state'!$G:$G,$B$3))*sumifs('Billable Hours by state'!$L:$L,'Billable Hours by state'!$K:$K,$B$4))</f>
        <v>217.4643771</v>
      </c>
      <c r="D20" s="18"/>
      <c r="E20" s="2">
        <v>30.0</v>
      </c>
      <c r="F20" s="6">
        <f t="shared" si="1"/>
        <v>360000</v>
      </c>
      <c r="G20" s="18"/>
      <c r="H20" s="19">
        <f t="shared" si="10"/>
        <v>0.92</v>
      </c>
      <c r="I20" s="20">
        <f t="shared" si="3"/>
        <v>27.6</v>
      </c>
      <c r="J20" s="6">
        <f t="shared" si="9"/>
        <v>331200</v>
      </c>
      <c r="K20" s="18"/>
      <c r="L20" s="19">
        <f t="shared" si="11"/>
        <v>0.95</v>
      </c>
      <c r="M20" s="25">
        <f t="shared" si="6"/>
        <v>26.22</v>
      </c>
      <c r="N20" s="6">
        <f t="shared" si="7"/>
        <v>314640</v>
      </c>
      <c r="O20" s="18"/>
      <c r="P20" s="6">
        <f t="shared" si="12"/>
        <v>-45360</v>
      </c>
    </row>
    <row r="21">
      <c r="A21" s="5" t="s">
        <v>39</v>
      </c>
      <c r="B21" s="16">
        <v>250.0</v>
      </c>
      <c r="C21" s="17" t="str">
        <f>if(E21=0,"",sumifs('Billable Hours by state'!E:E,'Billable Hours by state'!B:B,$B$2)*(sumifs('Billable Hours by state'!$I:$I,'Billable Hours by state'!$G:$G,$B$3))*sumifs('Billable Hours by state'!$L:$L,'Billable Hours by state'!$K:$K,$B$4))</f>
        <v/>
      </c>
      <c r="D21" s="18"/>
      <c r="E21" s="2"/>
      <c r="F21" s="6" t="str">
        <f t="shared" si="1"/>
        <v/>
      </c>
      <c r="G21" s="18"/>
      <c r="H21" s="19">
        <f t="shared" si="10"/>
        <v>0.92</v>
      </c>
      <c r="I21" s="20">
        <f t="shared" si="3"/>
        <v>0</v>
      </c>
      <c r="J21" s="6" t="str">
        <f t="shared" si="9"/>
        <v/>
      </c>
      <c r="K21" s="18"/>
      <c r="L21" s="19">
        <f t="shared" si="11"/>
        <v>0.95</v>
      </c>
      <c r="M21" s="25">
        <f t="shared" si="6"/>
        <v>0</v>
      </c>
      <c r="N21" s="6" t="str">
        <f t="shared" si="7"/>
        <v/>
      </c>
      <c r="O21" s="18"/>
      <c r="P21" s="6">
        <f t="shared" si="12"/>
        <v>0</v>
      </c>
    </row>
    <row r="22">
      <c r="A22" s="5" t="s">
        <v>40</v>
      </c>
      <c r="B22" s="16">
        <v>250.0</v>
      </c>
      <c r="C22" s="17" t="str">
        <f>if(E22=0,"",sumifs('Billable Hours by state'!E:E,'Billable Hours by state'!B:B,$B$2)*(sumifs('Billable Hours by state'!$I:$I,'Billable Hours by state'!$G:$G,$B$3))*sumifs('Billable Hours by state'!$L:$L,'Billable Hours by state'!$K:$K,$B$4))</f>
        <v/>
      </c>
      <c r="D22" s="18"/>
      <c r="E22" s="2"/>
      <c r="F22" s="6" t="str">
        <f t="shared" si="1"/>
        <v/>
      </c>
      <c r="G22" s="18"/>
      <c r="H22" s="19">
        <f t="shared" si="10"/>
        <v>0.92</v>
      </c>
      <c r="I22" s="20">
        <f t="shared" si="3"/>
        <v>0</v>
      </c>
      <c r="J22" s="6" t="str">
        <f t="shared" si="9"/>
        <v/>
      </c>
      <c r="K22" s="18"/>
      <c r="L22" s="19">
        <f t="shared" si="11"/>
        <v>0.95</v>
      </c>
      <c r="M22" s="25">
        <f t="shared" si="6"/>
        <v>0</v>
      </c>
      <c r="N22" s="6" t="str">
        <f t="shared" si="7"/>
        <v/>
      </c>
      <c r="O22" s="18"/>
      <c r="P22" s="6">
        <f t="shared" si="12"/>
        <v>0</v>
      </c>
    </row>
    <row r="23">
      <c r="A23" s="5" t="s">
        <v>41</v>
      </c>
      <c r="B23" s="16"/>
      <c r="C23" s="17" t="str">
        <f>if(E23=0,"",sumifs('Billable Hours by state'!E:E,'Billable Hours by state'!B:B,$B$2)*(sumifs('Billable Hours by state'!$I:$I,'Billable Hours by state'!$G:$G,$B$3))*sumifs('Billable Hours by state'!$L:$L,'Billable Hours by state'!$K:$K,$B$4))</f>
        <v/>
      </c>
      <c r="D23" s="18"/>
      <c r="E23" s="26" t="str">
        <f>E15</f>
        <v/>
      </c>
      <c r="F23" s="6" t="str">
        <f t="shared" si="1"/>
        <v/>
      </c>
      <c r="G23" s="18"/>
      <c r="H23" s="19">
        <f t="shared" si="10"/>
        <v>0.92</v>
      </c>
      <c r="I23" s="20">
        <f t="shared" si="3"/>
        <v>0</v>
      </c>
      <c r="J23" s="6" t="str">
        <f t="shared" si="9"/>
        <v/>
      </c>
      <c r="K23" s="18"/>
      <c r="L23" s="19">
        <f t="shared" si="11"/>
        <v>0.95</v>
      </c>
      <c r="M23" s="25">
        <f t="shared" si="6"/>
        <v>0</v>
      </c>
      <c r="N23" s="6" t="str">
        <f t="shared" si="7"/>
        <v/>
      </c>
      <c r="O23" s="18"/>
      <c r="P23" s="6">
        <f t="shared" si="12"/>
        <v>0</v>
      </c>
    </row>
    <row r="24">
      <c r="B24" s="22"/>
      <c r="C24" s="22"/>
      <c r="D24" s="18"/>
      <c r="G24" s="18"/>
      <c r="K24" s="18"/>
      <c r="M24" s="25"/>
      <c r="O24" s="18"/>
    </row>
    <row r="25">
      <c r="A25" s="5" t="s">
        <v>29</v>
      </c>
      <c r="B25" s="16">
        <v>150.0</v>
      </c>
      <c r="C25" s="22">
        <f t="shared" ref="C25:C30" si="13">if(E25=0,"",C17*0.55)</f>
        <v>119.6054074</v>
      </c>
      <c r="D25" s="18"/>
      <c r="E25" s="2">
        <v>30.0</v>
      </c>
      <c r="F25" s="6">
        <f t="shared" ref="F25:F30" si="14">if(E25=0,"",if($B$1="Industry Avg",(E25*$C25*$B$5),(E25*$B25*$B$5)))</f>
        <v>216000</v>
      </c>
      <c r="G25" s="18"/>
      <c r="H25" s="19">
        <f t="shared" ref="H25:H30" si="15">$H$7</f>
        <v>0.92</v>
      </c>
      <c r="I25" s="20">
        <f t="shared" ref="I25:I30" si="16">if(H25=0,"",E25*H25)</f>
        <v>27.6</v>
      </c>
      <c r="J25" s="6">
        <f t="shared" ref="J25:J30" si="17">if(E25=0,"",if($B$1="Industry Avg",(I25*$C25*$B$5),(I25*$B25*$B$5)))</f>
        <v>198720</v>
      </c>
      <c r="K25" s="18"/>
      <c r="L25" s="19">
        <f t="shared" ref="L25:L30" si="18">$L$7</f>
        <v>0.95</v>
      </c>
      <c r="M25" s="25">
        <f t="shared" ref="M25:M30" si="19">if(L25=0,"",I25*L25)</f>
        <v>26.22</v>
      </c>
      <c r="N25" s="6">
        <f t="shared" ref="N25:N30" si="20">if($E25=0,"",if($B$1="Industry Avg",(M25*$C25*$B$5),(M25*$B25*$B$5)))</f>
        <v>188784</v>
      </c>
      <c r="O25" s="18"/>
      <c r="P25" s="6">
        <f t="shared" ref="P25:P30" si="21">N25-F25</f>
        <v>-27216</v>
      </c>
    </row>
    <row r="26">
      <c r="A26" s="5" t="s">
        <v>30</v>
      </c>
      <c r="B26" s="16">
        <v>150.0</v>
      </c>
      <c r="C26" s="22">
        <f t="shared" si="13"/>
        <v>119.6054074</v>
      </c>
      <c r="D26" s="18"/>
      <c r="E26" s="2">
        <v>30.0</v>
      </c>
      <c r="F26" s="6">
        <f t="shared" si="14"/>
        <v>216000</v>
      </c>
      <c r="G26" s="18"/>
      <c r="H26" s="19">
        <f t="shared" si="15"/>
        <v>0.92</v>
      </c>
      <c r="I26" s="20">
        <f t="shared" si="16"/>
        <v>27.6</v>
      </c>
      <c r="J26" s="6">
        <f t="shared" si="17"/>
        <v>198720</v>
      </c>
      <c r="K26" s="18"/>
      <c r="L26" s="19">
        <f t="shared" si="18"/>
        <v>0.95</v>
      </c>
      <c r="M26" s="25">
        <f t="shared" si="19"/>
        <v>26.22</v>
      </c>
      <c r="N26" s="6">
        <f t="shared" si="20"/>
        <v>188784</v>
      </c>
      <c r="O26" s="18"/>
      <c r="P26" s="6">
        <f t="shared" si="21"/>
        <v>-27216</v>
      </c>
    </row>
    <row r="27">
      <c r="A27" s="5" t="s">
        <v>31</v>
      </c>
      <c r="B27" s="16">
        <v>150.0</v>
      </c>
      <c r="C27" s="22" t="str">
        <f t="shared" si="13"/>
        <v/>
      </c>
      <c r="D27" s="18"/>
      <c r="E27" s="2"/>
      <c r="F27" s="6" t="str">
        <f t="shared" si="14"/>
        <v/>
      </c>
      <c r="G27" s="18"/>
      <c r="H27" s="19">
        <f t="shared" si="15"/>
        <v>0.92</v>
      </c>
      <c r="I27" s="20">
        <f t="shared" si="16"/>
        <v>0</v>
      </c>
      <c r="J27" s="6" t="str">
        <f t="shared" si="17"/>
        <v/>
      </c>
      <c r="K27" s="18"/>
      <c r="L27" s="19">
        <f t="shared" si="18"/>
        <v>0.95</v>
      </c>
      <c r="M27" s="25">
        <f t="shared" si="19"/>
        <v>0</v>
      </c>
      <c r="N27" s="6" t="str">
        <f t="shared" si="20"/>
        <v/>
      </c>
      <c r="O27" s="18"/>
      <c r="P27" s="6">
        <f t="shared" si="21"/>
        <v>0</v>
      </c>
    </row>
    <row r="28">
      <c r="A28" s="5" t="s">
        <v>32</v>
      </c>
      <c r="B28" s="16">
        <v>150.0</v>
      </c>
      <c r="C28" s="22" t="str">
        <f t="shared" si="13"/>
        <v/>
      </c>
      <c r="D28" s="18"/>
      <c r="E28" s="2"/>
      <c r="F28" s="6" t="str">
        <f t="shared" si="14"/>
        <v/>
      </c>
      <c r="G28" s="18"/>
      <c r="H28" s="19">
        <f t="shared" si="15"/>
        <v>0.92</v>
      </c>
      <c r="I28" s="20">
        <f t="shared" si="16"/>
        <v>0</v>
      </c>
      <c r="J28" s="6" t="str">
        <f t="shared" si="17"/>
        <v/>
      </c>
      <c r="K28" s="18"/>
      <c r="L28" s="19">
        <f t="shared" si="18"/>
        <v>0.95</v>
      </c>
      <c r="M28" s="25">
        <f t="shared" si="19"/>
        <v>0</v>
      </c>
      <c r="N28" s="6" t="str">
        <f t="shared" si="20"/>
        <v/>
      </c>
      <c r="O28" s="18"/>
      <c r="P28" s="6">
        <f t="shared" si="21"/>
        <v>0</v>
      </c>
    </row>
    <row r="29">
      <c r="A29" s="5" t="s">
        <v>42</v>
      </c>
      <c r="B29" s="16">
        <v>150.0</v>
      </c>
      <c r="C29" s="22" t="str">
        <f t="shared" si="13"/>
        <v/>
      </c>
      <c r="D29" s="18"/>
      <c r="E29" s="2"/>
      <c r="F29" s="6" t="str">
        <f t="shared" si="14"/>
        <v/>
      </c>
      <c r="G29" s="18"/>
      <c r="H29" s="19">
        <f t="shared" si="15"/>
        <v>0.92</v>
      </c>
      <c r="I29" s="20">
        <f t="shared" si="16"/>
        <v>0</v>
      </c>
      <c r="J29" s="6" t="str">
        <f t="shared" si="17"/>
        <v/>
      </c>
      <c r="K29" s="18"/>
      <c r="L29" s="19">
        <f t="shared" si="18"/>
        <v>0.95</v>
      </c>
      <c r="M29" s="25">
        <f t="shared" si="19"/>
        <v>0</v>
      </c>
      <c r="N29" s="6" t="str">
        <f t="shared" si="20"/>
        <v/>
      </c>
      <c r="O29" s="18"/>
      <c r="P29" s="6">
        <f t="shared" si="21"/>
        <v>0</v>
      </c>
    </row>
    <row r="30">
      <c r="A30" s="5" t="s">
        <v>43</v>
      </c>
      <c r="B30" s="27"/>
      <c r="C30" s="22" t="str">
        <f t="shared" si="13"/>
        <v/>
      </c>
      <c r="D30" s="18"/>
      <c r="E30" s="2"/>
      <c r="F30" s="6" t="str">
        <f t="shared" si="14"/>
        <v/>
      </c>
      <c r="G30" s="18"/>
      <c r="H30" s="19">
        <f t="shared" si="15"/>
        <v>0.92</v>
      </c>
      <c r="I30" s="20">
        <f t="shared" si="16"/>
        <v>0</v>
      </c>
      <c r="J30" s="6" t="str">
        <f t="shared" si="17"/>
        <v/>
      </c>
      <c r="K30" s="18"/>
      <c r="L30" s="19">
        <f t="shared" si="18"/>
        <v>0.95</v>
      </c>
      <c r="M30" s="25">
        <f t="shared" si="19"/>
        <v>0</v>
      </c>
      <c r="N30" s="6" t="str">
        <f t="shared" si="20"/>
        <v/>
      </c>
      <c r="O30" s="18"/>
      <c r="P30" s="6">
        <f t="shared" si="21"/>
        <v>0</v>
      </c>
    </row>
  </sheetData>
  <dataValidations>
    <dataValidation type="list" allowBlank="1" showErrorMessage="1" sqref="B3">
      <formula1>'Billable Hours by state'!$G$2:$G$37</formula1>
    </dataValidation>
    <dataValidation type="list" allowBlank="1" showErrorMessage="1" sqref="B1">
      <formula1>'Billable Hours by state'!$N$2:$N$4</formula1>
    </dataValidation>
    <dataValidation type="list" allowBlank="1" showErrorMessage="1" sqref="B4">
      <formula1>'Billable Hours by state'!$K$3:$K$5</formula1>
    </dataValidation>
    <dataValidation type="list" allowBlank="1" showErrorMessage="1" sqref="B2">
      <formula1>'Billable Hours by state'!$B$2:$B$60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 outlineLevelCol="2" outlineLevelRow="1"/>
  <cols>
    <col customWidth="1" min="1" max="2" width="17.63"/>
    <col collapsed="1" customWidth="1" min="3" max="3" width="17.75"/>
    <col customWidth="1" hidden="1" min="4" max="4" width="16.25" outlineLevel="1"/>
    <col customWidth="1" min="5" max="5" width="1.63"/>
    <col customWidth="1" min="6" max="6" width="13.63" outlineLevel="1"/>
    <col collapsed="1" customWidth="1" min="7" max="7" width="15.88" outlineLevel="1"/>
    <col customWidth="1" hidden="1" min="8" max="8" width="18.0" outlineLevel="2"/>
    <col customWidth="1" hidden="1" min="9" max="9" width="15.88" outlineLevel="2"/>
    <col customWidth="1" min="10" max="10" width="1.75" outlineLevel="1"/>
    <col customWidth="1" min="11" max="11" width="2.88"/>
    <col min="12" max="12" width="12.63" outlineLevel="1"/>
    <col customWidth="1" min="13" max="13" width="11.0" outlineLevel="1"/>
    <col min="14" max="14" width="12.63" outlineLevel="1"/>
    <col customWidth="1" min="15" max="15" width="2.13"/>
    <col min="16" max="16" width="12.63" outlineLevel="1"/>
    <col customWidth="1" min="17" max="17" width="10.88" outlineLevel="1"/>
    <col min="18" max="18" width="12.63" outlineLevel="1"/>
    <col customWidth="1" min="19" max="19" width="2.13"/>
  </cols>
  <sheetData>
    <row r="1">
      <c r="A1" s="1"/>
      <c r="B1" s="1" t="s">
        <v>0</v>
      </c>
      <c r="C1" s="2" t="s">
        <v>33</v>
      </c>
    </row>
    <row r="2">
      <c r="A2" s="1"/>
      <c r="B2" s="1" t="s">
        <v>2</v>
      </c>
      <c r="C2" s="2" t="s">
        <v>34</v>
      </c>
    </row>
    <row r="3" collapsed="1">
      <c r="A3" s="1"/>
      <c r="B3" s="1" t="s">
        <v>4</v>
      </c>
      <c r="C3" s="2" t="s">
        <v>44</v>
      </c>
    </row>
    <row r="4" hidden="1" outlineLevel="1">
      <c r="A4" s="1"/>
      <c r="B4" s="1" t="s">
        <v>6</v>
      </c>
      <c r="C4" s="2" t="s">
        <v>7</v>
      </c>
      <c r="F4" s="3"/>
      <c r="G4" s="3"/>
    </row>
    <row r="5" hidden="1" outlineLevel="1">
      <c r="A5" s="1"/>
      <c r="B5" s="1" t="s">
        <v>8</v>
      </c>
      <c r="C5" s="2">
        <v>48.0</v>
      </c>
    </row>
    <row r="6">
      <c r="A6" s="1"/>
      <c r="B6" s="1" t="s">
        <v>9</v>
      </c>
      <c r="C6" s="4">
        <f>count(F9:F50)</f>
        <v>37</v>
      </c>
      <c r="F6" s="5"/>
    </row>
    <row r="7">
      <c r="G7" s="6">
        <f t="shared" ref="G7:I7" si="1">sum(G9:G50)</f>
        <v>10324800</v>
      </c>
      <c r="H7" s="6">
        <f t="shared" si="1"/>
        <v>860400</v>
      </c>
      <c r="I7" s="6">
        <f t="shared" si="1"/>
        <v>233202.4114</v>
      </c>
      <c r="J7" s="28"/>
      <c r="L7" s="8">
        <v>0.85</v>
      </c>
      <c r="N7" s="6">
        <f>sum(N9:N150)</f>
        <v>8978040</v>
      </c>
      <c r="P7" s="8">
        <v>0.76</v>
      </c>
      <c r="R7" s="6">
        <f>sum(R9:R150)</f>
        <v>6823310.4</v>
      </c>
      <c r="T7" s="6">
        <f>sum(T9:T150)</f>
        <v>-3501489.6</v>
      </c>
    </row>
    <row r="8">
      <c r="A8" s="10"/>
      <c r="B8" s="10" t="s">
        <v>10</v>
      </c>
      <c r="C8" s="10" t="s">
        <v>11</v>
      </c>
      <c r="D8" s="10" t="s">
        <v>12</v>
      </c>
      <c r="E8" s="15"/>
      <c r="F8" s="10" t="s">
        <v>13</v>
      </c>
      <c r="G8" s="10" t="s">
        <v>14</v>
      </c>
      <c r="H8" s="29" t="s">
        <v>45</v>
      </c>
      <c r="I8" s="29" t="s">
        <v>46</v>
      </c>
      <c r="J8" s="10"/>
      <c r="K8" s="11"/>
      <c r="L8" s="12" t="s">
        <v>15</v>
      </c>
      <c r="M8" s="12" t="s">
        <v>16</v>
      </c>
      <c r="N8" s="12" t="s">
        <v>17</v>
      </c>
      <c r="O8" s="11"/>
      <c r="P8" s="13" t="s">
        <v>18</v>
      </c>
      <c r="Q8" s="13" t="s">
        <v>19</v>
      </c>
      <c r="R8" s="13" t="s">
        <v>17</v>
      </c>
      <c r="S8" s="11"/>
      <c r="T8" s="14" t="s">
        <v>20</v>
      </c>
      <c r="U8" s="15"/>
      <c r="V8" s="15"/>
    </row>
    <row r="9">
      <c r="A9" s="5"/>
      <c r="B9" s="5" t="s">
        <v>21</v>
      </c>
      <c r="C9" s="16">
        <v>450.0</v>
      </c>
      <c r="D9" s="17">
        <f>if(F9=0,"",D10*1.3)</f>
        <v>449.3240775</v>
      </c>
      <c r="F9" s="2">
        <v>10.0</v>
      </c>
      <c r="G9" s="6">
        <f t="shared" ref="G9:G21" si="2">if(F9=0,"",if($C$1="Industry Avg",(F9*$D9*$C$5),(F9*$C9*$C$5)))</f>
        <v>216000</v>
      </c>
      <c r="H9" s="6">
        <f t="shared" ref="H9:H21" si="3">if(G9/12=0,"",G9/12)</f>
        <v>18000</v>
      </c>
      <c r="I9" s="6">
        <f t="shared" ref="I9:I21" si="4">if(D9*F9=0,"",D9*F9)</f>
        <v>4493.240775</v>
      </c>
      <c r="K9" s="18"/>
      <c r="L9" s="19">
        <f t="shared" ref="L9:L21" si="5">$L$7</f>
        <v>0.85</v>
      </c>
      <c r="M9" s="20">
        <f t="shared" ref="M9:M21" si="6">if(L9=0,"",F9*L9)</f>
        <v>8.5</v>
      </c>
      <c r="N9" s="6">
        <f t="shared" ref="N9:N21" si="7">if($F9=0,"",if($C$1="Industry Avg",(M9*$D9*$C$5),(M9*$C9*$C$5)))</f>
        <v>183600</v>
      </c>
      <c r="O9" s="18"/>
      <c r="P9" s="19">
        <f t="shared" ref="P9:P21" si="8">$P$7</f>
        <v>0.76</v>
      </c>
      <c r="Q9" s="20">
        <f t="shared" ref="Q9:Q21" si="9">if(P9=0,"",M9*P9)</f>
        <v>6.46</v>
      </c>
      <c r="R9" s="6">
        <f t="shared" ref="R9:R21" si="10">if($F9=0,"",if($C$1="Industry Avg",(Q9*$D9*$C$5),(Q9*$C9*$C$5)))</f>
        <v>139536</v>
      </c>
      <c r="S9" s="18"/>
      <c r="T9" s="6">
        <f t="shared" ref="T9:T21" si="11">R9-G9</f>
        <v>-76464</v>
      </c>
    </row>
    <row r="10">
      <c r="A10" s="5"/>
      <c r="B10" s="5" t="s">
        <v>22</v>
      </c>
      <c r="C10" s="16">
        <v>350.0</v>
      </c>
      <c r="D10" s="17">
        <f>if(F10=0,"",sumifs('Billable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0" s="2">
        <v>30.0</v>
      </c>
      <c r="G10" s="6">
        <f t="shared" si="2"/>
        <v>504000</v>
      </c>
      <c r="H10" s="6">
        <f t="shared" si="3"/>
        <v>42000</v>
      </c>
      <c r="I10" s="6">
        <f t="shared" si="4"/>
        <v>10369.01717</v>
      </c>
      <c r="J10" s="6"/>
      <c r="K10" s="18"/>
      <c r="L10" s="19">
        <f t="shared" si="5"/>
        <v>0.85</v>
      </c>
      <c r="M10" s="20">
        <f t="shared" si="6"/>
        <v>25.5</v>
      </c>
      <c r="N10" s="6">
        <f t="shared" si="7"/>
        <v>428400</v>
      </c>
      <c r="O10" s="18"/>
      <c r="P10" s="19">
        <f t="shared" si="8"/>
        <v>0.76</v>
      </c>
      <c r="Q10" s="20">
        <f t="shared" si="9"/>
        <v>19.38</v>
      </c>
      <c r="R10" s="6">
        <f t="shared" si="10"/>
        <v>325584</v>
      </c>
      <c r="S10" s="18"/>
      <c r="T10" s="6">
        <f t="shared" si="11"/>
        <v>-178416</v>
      </c>
    </row>
    <row r="11">
      <c r="A11" s="5"/>
      <c r="B11" s="5" t="s">
        <v>23</v>
      </c>
      <c r="C11" s="16">
        <v>350.0</v>
      </c>
      <c r="D11" s="17">
        <f>if(F11=0,"",sumifs('Billable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1" s="2">
        <v>30.0</v>
      </c>
      <c r="G11" s="6">
        <f t="shared" si="2"/>
        <v>504000</v>
      </c>
      <c r="H11" s="6">
        <f t="shared" si="3"/>
        <v>42000</v>
      </c>
      <c r="I11" s="6">
        <f t="shared" si="4"/>
        <v>10369.01717</v>
      </c>
      <c r="J11" s="5"/>
      <c r="K11" s="18"/>
      <c r="L11" s="19">
        <f t="shared" si="5"/>
        <v>0.85</v>
      </c>
      <c r="M11" s="20">
        <f t="shared" si="6"/>
        <v>25.5</v>
      </c>
      <c r="N11" s="6">
        <f t="shared" si="7"/>
        <v>428400</v>
      </c>
      <c r="O11" s="18"/>
      <c r="P11" s="19">
        <f t="shared" si="8"/>
        <v>0.76</v>
      </c>
      <c r="Q11" s="20">
        <f t="shared" si="9"/>
        <v>19.38</v>
      </c>
      <c r="R11" s="6">
        <f t="shared" si="10"/>
        <v>325584</v>
      </c>
      <c r="S11" s="18"/>
      <c r="T11" s="6">
        <f t="shared" si="11"/>
        <v>-178416</v>
      </c>
    </row>
    <row r="12">
      <c r="A12" s="5"/>
      <c r="B12" s="5" t="s">
        <v>24</v>
      </c>
      <c r="C12" s="16">
        <v>350.0</v>
      </c>
      <c r="D12" s="17">
        <f>if(F12=0,"",sumifs('Billable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2" s="2">
        <v>30.0</v>
      </c>
      <c r="G12" s="6">
        <f t="shared" si="2"/>
        <v>504000</v>
      </c>
      <c r="H12" s="6">
        <f t="shared" si="3"/>
        <v>42000</v>
      </c>
      <c r="I12" s="6">
        <f t="shared" si="4"/>
        <v>10369.01717</v>
      </c>
      <c r="J12" s="5"/>
      <c r="K12" s="18"/>
      <c r="L12" s="19">
        <f t="shared" si="5"/>
        <v>0.85</v>
      </c>
      <c r="M12" s="20">
        <f t="shared" si="6"/>
        <v>25.5</v>
      </c>
      <c r="N12" s="6">
        <f t="shared" si="7"/>
        <v>428400</v>
      </c>
      <c r="O12" s="18"/>
      <c r="P12" s="19">
        <f t="shared" si="8"/>
        <v>0.76</v>
      </c>
      <c r="Q12" s="20">
        <f t="shared" si="9"/>
        <v>19.38</v>
      </c>
      <c r="R12" s="6">
        <f t="shared" si="10"/>
        <v>325584</v>
      </c>
      <c r="S12" s="18"/>
      <c r="T12" s="6">
        <f t="shared" si="11"/>
        <v>-178416</v>
      </c>
    </row>
    <row r="13">
      <c r="A13" s="5"/>
      <c r="B13" s="5" t="s">
        <v>36</v>
      </c>
      <c r="C13" s="16">
        <v>350.0</v>
      </c>
      <c r="D13" s="17">
        <f>if(F13=0,"",sumifs('Billable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3" s="2">
        <v>30.0</v>
      </c>
      <c r="G13" s="6">
        <f t="shared" si="2"/>
        <v>504000</v>
      </c>
      <c r="H13" s="6">
        <f t="shared" si="3"/>
        <v>42000</v>
      </c>
      <c r="I13" s="6">
        <f t="shared" si="4"/>
        <v>10369.01717</v>
      </c>
      <c r="J13" s="5"/>
      <c r="K13" s="18"/>
      <c r="L13" s="19">
        <f t="shared" si="5"/>
        <v>0.85</v>
      </c>
      <c r="M13" s="20">
        <f t="shared" si="6"/>
        <v>25.5</v>
      </c>
      <c r="N13" s="6">
        <f t="shared" si="7"/>
        <v>428400</v>
      </c>
      <c r="O13" s="18"/>
      <c r="P13" s="19">
        <f t="shared" si="8"/>
        <v>0.76</v>
      </c>
      <c r="Q13" s="20">
        <f t="shared" si="9"/>
        <v>19.38</v>
      </c>
      <c r="R13" s="6">
        <f t="shared" si="10"/>
        <v>325584</v>
      </c>
      <c r="S13" s="18"/>
      <c r="T13" s="6">
        <f t="shared" si="11"/>
        <v>-178416</v>
      </c>
    </row>
    <row r="14">
      <c r="A14" s="5"/>
      <c r="B14" s="5" t="s">
        <v>37</v>
      </c>
      <c r="C14" s="16">
        <v>350.0</v>
      </c>
      <c r="D14" s="17">
        <f>if(F14=0,"",sumifs('Billable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4" s="2">
        <v>30.0</v>
      </c>
      <c r="G14" s="6">
        <f t="shared" si="2"/>
        <v>504000</v>
      </c>
      <c r="H14" s="6">
        <f t="shared" si="3"/>
        <v>42000</v>
      </c>
      <c r="I14" s="6">
        <f t="shared" si="4"/>
        <v>10369.01717</v>
      </c>
      <c r="J14" s="5"/>
      <c r="K14" s="18"/>
      <c r="L14" s="19">
        <f t="shared" si="5"/>
        <v>0.85</v>
      </c>
      <c r="M14" s="20">
        <f t="shared" si="6"/>
        <v>25.5</v>
      </c>
      <c r="N14" s="6">
        <f t="shared" si="7"/>
        <v>428400</v>
      </c>
      <c r="O14" s="18"/>
      <c r="P14" s="19">
        <f t="shared" si="8"/>
        <v>0.76</v>
      </c>
      <c r="Q14" s="20">
        <f t="shared" si="9"/>
        <v>19.38</v>
      </c>
      <c r="R14" s="6">
        <f t="shared" si="10"/>
        <v>325584</v>
      </c>
      <c r="S14" s="18"/>
      <c r="T14" s="6">
        <f t="shared" si="11"/>
        <v>-178416</v>
      </c>
    </row>
    <row r="15">
      <c r="A15" s="5"/>
      <c r="B15" s="5" t="s">
        <v>38</v>
      </c>
      <c r="C15" s="16">
        <v>350.0</v>
      </c>
      <c r="D15" s="17">
        <f>if(F15=0,"",sumifs('Billable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5" s="2">
        <v>30.0</v>
      </c>
      <c r="G15" s="6">
        <f t="shared" si="2"/>
        <v>504000</v>
      </c>
      <c r="H15" s="6">
        <f t="shared" si="3"/>
        <v>42000</v>
      </c>
      <c r="I15" s="6">
        <f t="shared" si="4"/>
        <v>10369.01717</v>
      </c>
      <c r="J15" s="5"/>
      <c r="K15" s="18"/>
      <c r="L15" s="19">
        <f t="shared" si="5"/>
        <v>0.85</v>
      </c>
      <c r="M15" s="20">
        <f t="shared" si="6"/>
        <v>25.5</v>
      </c>
      <c r="N15" s="6">
        <f t="shared" si="7"/>
        <v>428400</v>
      </c>
      <c r="O15" s="18"/>
      <c r="P15" s="19">
        <f t="shared" si="8"/>
        <v>0.76</v>
      </c>
      <c r="Q15" s="20">
        <f t="shared" si="9"/>
        <v>19.38</v>
      </c>
      <c r="R15" s="6">
        <f t="shared" si="10"/>
        <v>325584</v>
      </c>
      <c r="S15" s="18"/>
      <c r="T15" s="6">
        <f t="shared" si="11"/>
        <v>-178416</v>
      </c>
    </row>
    <row r="16">
      <c r="A16" s="5"/>
      <c r="B16" s="5" t="s">
        <v>47</v>
      </c>
      <c r="C16" s="16">
        <v>350.0</v>
      </c>
      <c r="D16" s="17">
        <f>if(F16=0,"",sumifs('Billable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6" s="2">
        <v>30.0</v>
      </c>
      <c r="G16" s="6">
        <f t="shared" si="2"/>
        <v>504000</v>
      </c>
      <c r="H16" s="6">
        <f t="shared" si="3"/>
        <v>42000</v>
      </c>
      <c r="I16" s="6">
        <f t="shared" si="4"/>
        <v>10369.01717</v>
      </c>
      <c r="J16" s="5"/>
      <c r="K16" s="18"/>
      <c r="L16" s="19">
        <f t="shared" si="5"/>
        <v>0.85</v>
      </c>
      <c r="M16" s="20">
        <f t="shared" si="6"/>
        <v>25.5</v>
      </c>
      <c r="N16" s="6">
        <f t="shared" si="7"/>
        <v>428400</v>
      </c>
      <c r="O16" s="18"/>
      <c r="P16" s="19">
        <f t="shared" si="8"/>
        <v>0.76</v>
      </c>
      <c r="Q16" s="20">
        <f t="shared" si="9"/>
        <v>19.38</v>
      </c>
      <c r="R16" s="6">
        <f t="shared" si="10"/>
        <v>325584</v>
      </c>
      <c r="S16" s="18"/>
      <c r="T16" s="6">
        <f t="shared" si="11"/>
        <v>-178416</v>
      </c>
    </row>
    <row r="17">
      <c r="A17" s="5"/>
      <c r="B17" s="5" t="s">
        <v>48</v>
      </c>
      <c r="C17" s="16">
        <v>350.0</v>
      </c>
      <c r="D17" s="17">
        <f>if(F17=0,"",sumifs('Billable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7" s="2">
        <v>30.0</v>
      </c>
      <c r="G17" s="6">
        <f t="shared" si="2"/>
        <v>504000</v>
      </c>
      <c r="H17" s="6">
        <f t="shared" si="3"/>
        <v>42000</v>
      </c>
      <c r="I17" s="6">
        <f t="shared" si="4"/>
        <v>10369.01717</v>
      </c>
      <c r="J17" s="5"/>
      <c r="K17" s="18"/>
      <c r="L17" s="19">
        <f t="shared" si="5"/>
        <v>0.85</v>
      </c>
      <c r="M17" s="20">
        <f t="shared" si="6"/>
        <v>25.5</v>
      </c>
      <c r="N17" s="6">
        <f t="shared" si="7"/>
        <v>428400</v>
      </c>
      <c r="O17" s="18"/>
      <c r="P17" s="19">
        <f t="shared" si="8"/>
        <v>0.76</v>
      </c>
      <c r="Q17" s="20">
        <f t="shared" si="9"/>
        <v>19.38</v>
      </c>
      <c r="R17" s="6">
        <f t="shared" si="10"/>
        <v>325584</v>
      </c>
      <c r="S17" s="18"/>
      <c r="T17" s="6">
        <f t="shared" si="11"/>
        <v>-178416</v>
      </c>
    </row>
    <row r="18">
      <c r="A18" s="5"/>
      <c r="B18" s="5" t="s">
        <v>49</v>
      </c>
      <c r="C18" s="16">
        <v>350.0</v>
      </c>
      <c r="D18" s="17">
        <f>if(F18=0,"",sumifs('Billable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8" s="2">
        <v>30.0</v>
      </c>
      <c r="G18" s="6">
        <f t="shared" si="2"/>
        <v>504000</v>
      </c>
      <c r="H18" s="6">
        <f t="shared" si="3"/>
        <v>42000</v>
      </c>
      <c r="I18" s="6">
        <f t="shared" si="4"/>
        <v>10369.01717</v>
      </c>
      <c r="J18" s="5"/>
      <c r="K18" s="18"/>
      <c r="L18" s="19">
        <f t="shared" si="5"/>
        <v>0.85</v>
      </c>
      <c r="M18" s="20">
        <f t="shared" si="6"/>
        <v>25.5</v>
      </c>
      <c r="N18" s="6">
        <f t="shared" si="7"/>
        <v>428400</v>
      </c>
      <c r="O18" s="18"/>
      <c r="P18" s="19">
        <f t="shared" si="8"/>
        <v>0.76</v>
      </c>
      <c r="Q18" s="20">
        <f t="shared" si="9"/>
        <v>19.38</v>
      </c>
      <c r="R18" s="6">
        <f t="shared" si="10"/>
        <v>325584</v>
      </c>
      <c r="S18" s="18"/>
      <c r="T18" s="6">
        <f t="shared" si="11"/>
        <v>-178416</v>
      </c>
    </row>
    <row r="19">
      <c r="A19" s="5"/>
      <c r="B19" s="5" t="s">
        <v>50</v>
      </c>
      <c r="C19" s="16">
        <v>350.0</v>
      </c>
      <c r="D19" s="17">
        <f>if(F19=0,"",sumifs('Billable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19" s="2">
        <v>30.0</v>
      </c>
      <c r="G19" s="6">
        <f t="shared" si="2"/>
        <v>504000</v>
      </c>
      <c r="H19" s="6">
        <f t="shared" si="3"/>
        <v>42000</v>
      </c>
      <c r="I19" s="6">
        <f t="shared" si="4"/>
        <v>10369.01717</v>
      </c>
      <c r="J19" s="5"/>
      <c r="K19" s="18"/>
      <c r="L19" s="19">
        <f t="shared" si="5"/>
        <v>0.85</v>
      </c>
      <c r="M19" s="20">
        <f t="shared" si="6"/>
        <v>25.5</v>
      </c>
      <c r="N19" s="6">
        <f t="shared" si="7"/>
        <v>428400</v>
      </c>
      <c r="O19" s="18"/>
      <c r="P19" s="19">
        <f t="shared" si="8"/>
        <v>0.76</v>
      </c>
      <c r="Q19" s="20">
        <f t="shared" si="9"/>
        <v>19.38</v>
      </c>
      <c r="R19" s="6">
        <f t="shared" si="10"/>
        <v>325584</v>
      </c>
      <c r="S19" s="18"/>
      <c r="T19" s="6">
        <f t="shared" si="11"/>
        <v>-178416</v>
      </c>
    </row>
    <row r="20">
      <c r="A20" s="5"/>
      <c r="B20" s="5" t="s">
        <v>51</v>
      </c>
      <c r="C20" s="16">
        <v>350.0</v>
      </c>
      <c r="D20" s="17">
        <f>if(F20=0,"",sumifs('Billable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20" s="2">
        <v>30.0</v>
      </c>
      <c r="G20" s="6">
        <f t="shared" si="2"/>
        <v>504000</v>
      </c>
      <c r="H20" s="6">
        <f t="shared" si="3"/>
        <v>42000</v>
      </c>
      <c r="I20" s="6">
        <f t="shared" si="4"/>
        <v>10369.01717</v>
      </c>
      <c r="J20" s="5"/>
      <c r="K20" s="18"/>
      <c r="L20" s="19">
        <f t="shared" si="5"/>
        <v>0.85</v>
      </c>
      <c r="M20" s="20">
        <f t="shared" si="6"/>
        <v>25.5</v>
      </c>
      <c r="N20" s="6">
        <f t="shared" si="7"/>
        <v>428400</v>
      </c>
      <c r="O20" s="18"/>
      <c r="P20" s="19">
        <f t="shared" si="8"/>
        <v>0.76</v>
      </c>
      <c r="Q20" s="20">
        <f t="shared" si="9"/>
        <v>19.38</v>
      </c>
      <c r="R20" s="6">
        <f t="shared" si="10"/>
        <v>325584</v>
      </c>
      <c r="S20" s="18"/>
      <c r="T20" s="6">
        <f t="shared" si="11"/>
        <v>-178416</v>
      </c>
    </row>
    <row r="21">
      <c r="A21" s="5"/>
      <c r="B21" s="5" t="s">
        <v>52</v>
      </c>
      <c r="C21" s="16">
        <v>350.0</v>
      </c>
      <c r="D21" s="17">
        <f>if(F21=0,"",sumifs('Billable Hours by state'!D:D,'Billable Hours by state'!B:B,$C$2)*(sumifs('Billable Hours by state'!$I:$I,'Billable Hours by state'!$G:$G,$C$3))*sumifs('Billable Hours by state'!$L:$L,'Billable Hours by state'!$K:$K,$C$4))</f>
        <v>345.6339057</v>
      </c>
      <c r="F21" s="2">
        <v>30.0</v>
      </c>
      <c r="G21" s="6">
        <f t="shared" si="2"/>
        <v>504000</v>
      </c>
      <c r="H21" s="6">
        <f t="shared" si="3"/>
        <v>42000</v>
      </c>
      <c r="I21" s="6">
        <f t="shared" si="4"/>
        <v>10369.01717</v>
      </c>
      <c r="J21" s="5"/>
      <c r="K21" s="18"/>
      <c r="L21" s="19">
        <f t="shared" si="5"/>
        <v>0.85</v>
      </c>
      <c r="M21" s="20">
        <f t="shared" si="6"/>
        <v>25.5</v>
      </c>
      <c r="N21" s="6">
        <f t="shared" si="7"/>
        <v>428400</v>
      </c>
      <c r="O21" s="18"/>
      <c r="P21" s="19">
        <f t="shared" si="8"/>
        <v>0.76</v>
      </c>
      <c r="Q21" s="20">
        <f t="shared" si="9"/>
        <v>19.38</v>
      </c>
      <c r="R21" s="6">
        <f t="shared" si="10"/>
        <v>325584</v>
      </c>
      <c r="S21" s="18"/>
      <c r="T21" s="6">
        <f t="shared" si="11"/>
        <v>-178416</v>
      </c>
    </row>
    <row r="22">
      <c r="C22" s="17"/>
      <c r="D22" s="17"/>
      <c r="F22" s="5"/>
      <c r="G22" s="6"/>
      <c r="I22" s="6"/>
      <c r="K22" s="18"/>
      <c r="L22" s="7"/>
      <c r="N22" s="6"/>
      <c r="O22" s="18"/>
      <c r="P22" s="7"/>
      <c r="R22" s="6"/>
      <c r="S22" s="18"/>
    </row>
    <row r="23">
      <c r="A23" s="5"/>
      <c r="B23" s="5" t="s">
        <v>25</v>
      </c>
      <c r="C23" s="16">
        <v>150.0</v>
      </c>
      <c r="D23" s="17">
        <f>if(F23=0,"",sumifs('Billable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3" s="2">
        <v>30.0</v>
      </c>
      <c r="G23" s="6">
        <f t="shared" ref="G23:G35" si="12">if(F23=0,"",if($C$1="Industry Avg",(F23*$D23*$C$5),(F23*$C23*$C$5)))</f>
        <v>216000</v>
      </c>
      <c r="H23" s="6">
        <f t="shared" ref="H23:H35" si="13">if(G23/12=0,"",G23/12)</f>
        <v>18000</v>
      </c>
      <c r="I23" s="6">
        <f t="shared" ref="I23:I35" si="14">if(D23*F23=0,"",D23*F23)</f>
        <v>5606.503471</v>
      </c>
      <c r="J23" s="5"/>
      <c r="K23" s="18"/>
      <c r="L23" s="19">
        <f t="shared" ref="L23:L35" si="15">$L$7</f>
        <v>0.85</v>
      </c>
      <c r="M23" s="20">
        <f t="shared" ref="M23:M35" si="16">if(L23=0,"",F23*L23)</f>
        <v>25.5</v>
      </c>
      <c r="N23" s="6">
        <f t="shared" ref="N23:N35" si="17">if($F23=0,"",if($C$1="Industry Avg",(M23*$D23*$C$5),(M23*$C23*$C$5)))</f>
        <v>183600</v>
      </c>
      <c r="O23" s="18"/>
      <c r="P23" s="19">
        <f t="shared" ref="P23:P35" si="18">$P$7</f>
        <v>0.76</v>
      </c>
      <c r="Q23" s="20">
        <f t="shared" ref="Q23:Q35" si="19">if(P23=0,"",M23*P23)</f>
        <v>19.38</v>
      </c>
      <c r="R23" s="6">
        <f t="shared" ref="R23:R35" si="20">if($F23=0,"",if($C$1="Industry Avg",(Q23*$D23*$C$5),(Q23*$C23*$C$5)))</f>
        <v>139536</v>
      </c>
      <c r="S23" s="18"/>
      <c r="T23" s="6">
        <f t="shared" ref="T23:T35" si="21">R23-G23</f>
        <v>-76464</v>
      </c>
    </row>
    <row r="24">
      <c r="A24" s="5"/>
      <c r="B24" s="5" t="s">
        <v>26</v>
      </c>
      <c r="C24" s="16">
        <v>150.0</v>
      </c>
      <c r="D24" s="17">
        <f>if(F24=0,"",sumifs('Billable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4" s="2">
        <v>30.0</v>
      </c>
      <c r="G24" s="6">
        <f t="shared" si="12"/>
        <v>216000</v>
      </c>
      <c r="H24" s="6">
        <f t="shared" si="13"/>
        <v>18000</v>
      </c>
      <c r="I24" s="6">
        <f t="shared" si="14"/>
        <v>5606.503471</v>
      </c>
      <c r="J24" s="5"/>
      <c r="K24" s="18"/>
      <c r="L24" s="19">
        <f t="shared" si="15"/>
        <v>0.85</v>
      </c>
      <c r="M24" s="20">
        <f t="shared" si="16"/>
        <v>25.5</v>
      </c>
      <c r="N24" s="6">
        <f t="shared" si="17"/>
        <v>183600</v>
      </c>
      <c r="O24" s="18"/>
      <c r="P24" s="19">
        <f t="shared" si="18"/>
        <v>0.76</v>
      </c>
      <c r="Q24" s="20">
        <f t="shared" si="19"/>
        <v>19.38</v>
      </c>
      <c r="R24" s="6">
        <f t="shared" si="20"/>
        <v>139536</v>
      </c>
      <c r="S24" s="18"/>
      <c r="T24" s="6">
        <f t="shared" si="21"/>
        <v>-76464</v>
      </c>
    </row>
    <row r="25">
      <c r="A25" s="5"/>
      <c r="B25" s="5" t="s">
        <v>27</v>
      </c>
      <c r="C25" s="16">
        <v>150.0</v>
      </c>
      <c r="D25" s="17">
        <f>if(F25=0,"",sumifs('Billable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5" s="2">
        <v>30.0</v>
      </c>
      <c r="G25" s="6">
        <f t="shared" si="12"/>
        <v>216000</v>
      </c>
      <c r="H25" s="6">
        <f t="shared" si="13"/>
        <v>18000</v>
      </c>
      <c r="I25" s="6">
        <f t="shared" si="14"/>
        <v>5606.503471</v>
      </c>
      <c r="J25" s="5"/>
      <c r="K25" s="18"/>
      <c r="L25" s="19">
        <f t="shared" si="15"/>
        <v>0.85</v>
      </c>
      <c r="M25" s="20">
        <f t="shared" si="16"/>
        <v>25.5</v>
      </c>
      <c r="N25" s="6">
        <f t="shared" si="17"/>
        <v>183600</v>
      </c>
      <c r="O25" s="18"/>
      <c r="P25" s="19">
        <f t="shared" si="18"/>
        <v>0.76</v>
      </c>
      <c r="Q25" s="20">
        <f t="shared" si="19"/>
        <v>19.38</v>
      </c>
      <c r="R25" s="6">
        <f t="shared" si="20"/>
        <v>139536</v>
      </c>
      <c r="S25" s="18"/>
      <c r="T25" s="6">
        <f t="shared" si="21"/>
        <v>-76464</v>
      </c>
    </row>
    <row r="26">
      <c r="A26" s="5"/>
      <c r="B26" s="5" t="s">
        <v>28</v>
      </c>
      <c r="C26" s="16">
        <v>150.0</v>
      </c>
      <c r="D26" s="17">
        <f>if(F26=0,"",sumifs('Billable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6" s="2">
        <v>30.0</v>
      </c>
      <c r="G26" s="6">
        <f t="shared" si="12"/>
        <v>216000</v>
      </c>
      <c r="H26" s="6">
        <f t="shared" si="13"/>
        <v>18000</v>
      </c>
      <c r="I26" s="6">
        <f t="shared" si="14"/>
        <v>5606.503471</v>
      </c>
      <c r="J26" s="5"/>
      <c r="K26" s="18"/>
      <c r="L26" s="19">
        <f t="shared" si="15"/>
        <v>0.85</v>
      </c>
      <c r="M26" s="20">
        <f t="shared" si="16"/>
        <v>25.5</v>
      </c>
      <c r="N26" s="6">
        <f t="shared" si="17"/>
        <v>183600</v>
      </c>
      <c r="O26" s="18"/>
      <c r="P26" s="19">
        <f t="shared" si="18"/>
        <v>0.76</v>
      </c>
      <c r="Q26" s="20">
        <f t="shared" si="19"/>
        <v>19.38</v>
      </c>
      <c r="R26" s="6">
        <f t="shared" si="20"/>
        <v>139536</v>
      </c>
      <c r="S26" s="18"/>
      <c r="T26" s="6">
        <f t="shared" si="21"/>
        <v>-76464</v>
      </c>
    </row>
    <row r="27">
      <c r="A27" s="5"/>
      <c r="B27" s="5" t="s">
        <v>39</v>
      </c>
      <c r="C27" s="16">
        <v>150.0</v>
      </c>
      <c r="D27" s="17">
        <f>if(F27=0,"",sumifs('Billable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7" s="2">
        <v>30.0</v>
      </c>
      <c r="G27" s="6">
        <f t="shared" si="12"/>
        <v>216000</v>
      </c>
      <c r="H27" s="6">
        <f t="shared" si="13"/>
        <v>18000</v>
      </c>
      <c r="I27" s="6">
        <f t="shared" si="14"/>
        <v>5606.503471</v>
      </c>
      <c r="J27" s="5"/>
      <c r="K27" s="18"/>
      <c r="L27" s="19">
        <f t="shared" si="15"/>
        <v>0.85</v>
      </c>
      <c r="M27" s="20">
        <f t="shared" si="16"/>
        <v>25.5</v>
      </c>
      <c r="N27" s="6">
        <f t="shared" si="17"/>
        <v>183600</v>
      </c>
      <c r="O27" s="18"/>
      <c r="P27" s="19">
        <f t="shared" si="18"/>
        <v>0.76</v>
      </c>
      <c r="Q27" s="20">
        <f t="shared" si="19"/>
        <v>19.38</v>
      </c>
      <c r="R27" s="6">
        <f t="shared" si="20"/>
        <v>139536</v>
      </c>
      <c r="S27" s="18"/>
      <c r="T27" s="6">
        <f t="shared" si="21"/>
        <v>-76464</v>
      </c>
    </row>
    <row r="28">
      <c r="A28" s="5"/>
      <c r="B28" s="5" t="s">
        <v>40</v>
      </c>
      <c r="C28" s="16">
        <v>150.0</v>
      </c>
      <c r="D28" s="17">
        <f>if(F28=0,"",sumifs('Billable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8" s="2">
        <v>30.0</v>
      </c>
      <c r="G28" s="6">
        <f t="shared" si="12"/>
        <v>216000</v>
      </c>
      <c r="H28" s="6">
        <f t="shared" si="13"/>
        <v>18000</v>
      </c>
      <c r="I28" s="6">
        <f t="shared" si="14"/>
        <v>5606.503471</v>
      </c>
      <c r="J28" s="5"/>
      <c r="K28" s="18"/>
      <c r="L28" s="19">
        <f t="shared" si="15"/>
        <v>0.85</v>
      </c>
      <c r="M28" s="20">
        <f t="shared" si="16"/>
        <v>25.5</v>
      </c>
      <c r="N28" s="6">
        <f t="shared" si="17"/>
        <v>183600</v>
      </c>
      <c r="O28" s="18"/>
      <c r="P28" s="19">
        <f t="shared" si="18"/>
        <v>0.76</v>
      </c>
      <c r="Q28" s="20">
        <f t="shared" si="19"/>
        <v>19.38</v>
      </c>
      <c r="R28" s="6">
        <f t="shared" si="20"/>
        <v>139536</v>
      </c>
      <c r="S28" s="18"/>
      <c r="T28" s="6">
        <f t="shared" si="21"/>
        <v>-76464</v>
      </c>
    </row>
    <row r="29">
      <c r="A29" s="5"/>
      <c r="B29" s="5" t="s">
        <v>41</v>
      </c>
      <c r="C29" s="16">
        <v>150.0</v>
      </c>
      <c r="D29" s="17">
        <f>if(F29=0,"",sumifs('Billable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29" s="2">
        <v>30.0</v>
      </c>
      <c r="G29" s="6">
        <f t="shared" si="12"/>
        <v>216000</v>
      </c>
      <c r="H29" s="6">
        <f t="shared" si="13"/>
        <v>18000</v>
      </c>
      <c r="I29" s="6">
        <f t="shared" si="14"/>
        <v>5606.503471</v>
      </c>
      <c r="J29" s="5"/>
      <c r="K29" s="18"/>
      <c r="L29" s="19">
        <f t="shared" si="15"/>
        <v>0.85</v>
      </c>
      <c r="M29" s="20">
        <f t="shared" si="16"/>
        <v>25.5</v>
      </c>
      <c r="N29" s="6">
        <f t="shared" si="17"/>
        <v>183600</v>
      </c>
      <c r="O29" s="18"/>
      <c r="P29" s="19">
        <f t="shared" si="18"/>
        <v>0.76</v>
      </c>
      <c r="Q29" s="20">
        <f t="shared" si="19"/>
        <v>19.38</v>
      </c>
      <c r="R29" s="6">
        <f t="shared" si="20"/>
        <v>139536</v>
      </c>
      <c r="S29" s="18"/>
      <c r="T29" s="6">
        <f t="shared" si="21"/>
        <v>-76464</v>
      </c>
    </row>
    <row r="30">
      <c r="A30" s="5"/>
      <c r="B30" s="5" t="s">
        <v>53</v>
      </c>
      <c r="C30" s="16">
        <v>150.0</v>
      </c>
      <c r="D30" s="17">
        <f>if(F30=0,"",sumifs('Billable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30" s="2">
        <v>30.0</v>
      </c>
      <c r="G30" s="6">
        <f t="shared" si="12"/>
        <v>216000</v>
      </c>
      <c r="H30" s="6">
        <f t="shared" si="13"/>
        <v>18000</v>
      </c>
      <c r="I30" s="6">
        <f t="shared" si="14"/>
        <v>5606.503471</v>
      </c>
      <c r="J30" s="5"/>
      <c r="K30" s="18"/>
      <c r="L30" s="19">
        <f t="shared" si="15"/>
        <v>0.85</v>
      </c>
      <c r="M30" s="20">
        <f t="shared" si="16"/>
        <v>25.5</v>
      </c>
      <c r="N30" s="6">
        <f t="shared" si="17"/>
        <v>183600</v>
      </c>
      <c r="O30" s="18"/>
      <c r="P30" s="19">
        <f t="shared" si="18"/>
        <v>0.76</v>
      </c>
      <c r="Q30" s="20">
        <f t="shared" si="19"/>
        <v>19.38</v>
      </c>
      <c r="R30" s="6">
        <f t="shared" si="20"/>
        <v>139536</v>
      </c>
      <c r="S30" s="18"/>
      <c r="T30" s="6">
        <f t="shared" si="21"/>
        <v>-76464</v>
      </c>
    </row>
    <row r="31">
      <c r="A31" s="5"/>
      <c r="B31" s="5" t="s">
        <v>54</v>
      </c>
      <c r="C31" s="16">
        <v>150.0</v>
      </c>
      <c r="D31" s="17">
        <f>if(F31=0,"",sumifs('Billable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31" s="2">
        <v>30.0</v>
      </c>
      <c r="G31" s="6">
        <f t="shared" si="12"/>
        <v>216000</v>
      </c>
      <c r="H31" s="6">
        <f t="shared" si="13"/>
        <v>18000</v>
      </c>
      <c r="I31" s="6">
        <f t="shared" si="14"/>
        <v>5606.503471</v>
      </c>
      <c r="J31" s="5"/>
      <c r="K31" s="18"/>
      <c r="L31" s="19">
        <f t="shared" si="15"/>
        <v>0.85</v>
      </c>
      <c r="M31" s="20">
        <f t="shared" si="16"/>
        <v>25.5</v>
      </c>
      <c r="N31" s="6">
        <f t="shared" si="17"/>
        <v>183600</v>
      </c>
      <c r="O31" s="18"/>
      <c r="P31" s="19">
        <f t="shared" si="18"/>
        <v>0.76</v>
      </c>
      <c r="Q31" s="20">
        <f t="shared" si="19"/>
        <v>19.38</v>
      </c>
      <c r="R31" s="6">
        <f t="shared" si="20"/>
        <v>139536</v>
      </c>
      <c r="S31" s="18"/>
      <c r="T31" s="6">
        <f t="shared" si="21"/>
        <v>-76464</v>
      </c>
    </row>
    <row r="32">
      <c r="A32" s="5"/>
      <c r="B32" s="5" t="s">
        <v>55</v>
      </c>
      <c r="C32" s="16">
        <v>150.0</v>
      </c>
      <c r="D32" s="17">
        <f>if(F32=0,"",sumifs('Billable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32" s="2">
        <v>30.0</v>
      </c>
      <c r="G32" s="6">
        <f t="shared" si="12"/>
        <v>216000</v>
      </c>
      <c r="H32" s="6">
        <f t="shared" si="13"/>
        <v>18000</v>
      </c>
      <c r="I32" s="6">
        <f t="shared" si="14"/>
        <v>5606.503471</v>
      </c>
      <c r="J32" s="5"/>
      <c r="K32" s="18"/>
      <c r="L32" s="19">
        <f t="shared" si="15"/>
        <v>0.85</v>
      </c>
      <c r="M32" s="20">
        <f t="shared" si="16"/>
        <v>25.5</v>
      </c>
      <c r="N32" s="6">
        <f t="shared" si="17"/>
        <v>183600</v>
      </c>
      <c r="O32" s="18"/>
      <c r="P32" s="19">
        <f t="shared" si="18"/>
        <v>0.76</v>
      </c>
      <c r="Q32" s="20">
        <f t="shared" si="19"/>
        <v>19.38</v>
      </c>
      <c r="R32" s="6">
        <f t="shared" si="20"/>
        <v>139536</v>
      </c>
      <c r="S32" s="18"/>
      <c r="T32" s="6">
        <f t="shared" si="21"/>
        <v>-76464</v>
      </c>
    </row>
    <row r="33">
      <c r="A33" s="5"/>
      <c r="B33" s="5" t="s">
        <v>56</v>
      </c>
      <c r="C33" s="16">
        <v>150.0</v>
      </c>
      <c r="D33" s="17">
        <f>if(F33=0,"",sumifs('Billable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33" s="2">
        <v>30.0</v>
      </c>
      <c r="G33" s="6">
        <f t="shared" si="12"/>
        <v>216000</v>
      </c>
      <c r="H33" s="6">
        <f t="shared" si="13"/>
        <v>18000</v>
      </c>
      <c r="I33" s="6">
        <f t="shared" si="14"/>
        <v>5606.503471</v>
      </c>
      <c r="J33" s="5"/>
      <c r="K33" s="18"/>
      <c r="L33" s="19">
        <f t="shared" si="15"/>
        <v>0.85</v>
      </c>
      <c r="M33" s="20">
        <f t="shared" si="16"/>
        <v>25.5</v>
      </c>
      <c r="N33" s="6">
        <f t="shared" si="17"/>
        <v>183600</v>
      </c>
      <c r="O33" s="18"/>
      <c r="P33" s="19">
        <f t="shared" si="18"/>
        <v>0.76</v>
      </c>
      <c r="Q33" s="20">
        <f t="shared" si="19"/>
        <v>19.38</v>
      </c>
      <c r="R33" s="6">
        <f t="shared" si="20"/>
        <v>139536</v>
      </c>
      <c r="S33" s="18"/>
      <c r="T33" s="6">
        <f t="shared" si="21"/>
        <v>-76464</v>
      </c>
    </row>
    <row r="34">
      <c r="A34" s="5"/>
      <c r="B34" s="5" t="s">
        <v>57</v>
      </c>
      <c r="C34" s="16">
        <v>150.0</v>
      </c>
      <c r="D34" s="17">
        <f>if(F34=0,"",sumifs('Billable Hours by state'!E:E,'Billable Hours by state'!B:B,$C$2)*(sumifs('Billable Hours by state'!$I:$I,'Billable Hours by state'!$G:$G,$C$3))*sumifs('Billable Hours by state'!$L:$L,'Billable Hours by state'!$K:$K,$C$4))</f>
        <v>186.883449</v>
      </c>
      <c r="F34" s="2">
        <v>30.0</v>
      </c>
      <c r="G34" s="6">
        <f t="shared" si="12"/>
        <v>216000</v>
      </c>
      <c r="H34" s="6">
        <f t="shared" si="13"/>
        <v>18000</v>
      </c>
      <c r="I34" s="6">
        <f t="shared" si="14"/>
        <v>5606.503471</v>
      </c>
      <c r="J34" s="5"/>
      <c r="K34" s="18"/>
      <c r="L34" s="19">
        <f t="shared" si="15"/>
        <v>0.85</v>
      </c>
      <c r="M34" s="20">
        <f t="shared" si="16"/>
        <v>25.5</v>
      </c>
      <c r="N34" s="6">
        <f t="shared" si="17"/>
        <v>183600</v>
      </c>
      <c r="O34" s="18"/>
      <c r="P34" s="19">
        <f t="shared" si="18"/>
        <v>0.76</v>
      </c>
      <c r="Q34" s="20">
        <f t="shared" si="19"/>
        <v>19.38</v>
      </c>
      <c r="R34" s="6">
        <f t="shared" si="20"/>
        <v>139536</v>
      </c>
      <c r="S34" s="18"/>
      <c r="T34" s="6">
        <f t="shared" si="21"/>
        <v>-76464</v>
      </c>
    </row>
    <row r="35">
      <c r="A35" s="5"/>
      <c r="B35" s="5" t="s">
        <v>58</v>
      </c>
      <c r="C35" s="16"/>
      <c r="D35" s="17" t="str">
        <f>if(F35=0,"",sumifs('Billable Hours by state'!E:E,'Billable Hours by state'!B:B,$C$2)*(sumifs('Billable Hours by state'!$I:$I,'Billable Hours by state'!$G:$G,$C$3))*sumifs('Billable Hours by state'!$L:$L,'Billable Hours by state'!$K:$K,$C$4))</f>
        <v/>
      </c>
      <c r="F35" s="2"/>
      <c r="G35" s="6" t="str">
        <f t="shared" si="12"/>
        <v/>
      </c>
      <c r="H35" s="20" t="str">
        <f t="shared" si="13"/>
        <v/>
      </c>
      <c r="I35" s="6" t="str">
        <f t="shared" si="14"/>
        <v/>
      </c>
      <c r="J35" s="5"/>
      <c r="K35" s="18"/>
      <c r="L35" s="19">
        <f t="shared" si="15"/>
        <v>0.85</v>
      </c>
      <c r="M35" s="20">
        <f t="shared" si="16"/>
        <v>0</v>
      </c>
      <c r="N35" s="6" t="str">
        <f t="shared" si="17"/>
        <v/>
      </c>
      <c r="O35" s="18"/>
      <c r="P35" s="19">
        <f t="shared" si="18"/>
        <v>0.76</v>
      </c>
      <c r="Q35" s="20">
        <f t="shared" si="19"/>
        <v>0</v>
      </c>
      <c r="R35" s="6" t="str">
        <f t="shared" si="20"/>
        <v/>
      </c>
      <c r="S35" s="18"/>
      <c r="T35" s="6">
        <f t="shared" si="21"/>
        <v>0</v>
      </c>
    </row>
    <row r="36">
      <c r="C36" s="22"/>
      <c r="D36" s="22"/>
      <c r="K36" s="18"/>
      <c r="O36" s="18"/>
      <c r="S36" s="18"/>
    </row>
    <row r="37">
      <c r="A37" s="5"/>
      <c r="B37" s="5" t="s">
        <v>29</v>
      </c>
      <c r="C37" s="16">
        <v>85.0</v>
      </c>
      <c r="D37" s="22">
        <f t="shared" ref="D37:D49" si="22">if(F37=0,"",D23*0.55)</f>
        <v>102.785897</v>
      </c>
      <c r="F37" s="2">
        <v>30.0</v>
      </c>
      <c r="G37" s="6">
        <f t="shared" ref="G37:G50" si="23">if(F37=0,"",if($C$1="Industry Avg",(F37*$D37*$C$5),(F37*$C37*$C$5)))</f>
        <v>122400</v>
      </c>
      <c r="H37" s="6">
        <f t="shared" ref="H37:H50" si="24">if(G37/12=0,"",G37/12)</f>
        <v>10200</v>
      </c>
      <c r="I37" s="6">
        <f t="shared" ref="I37:I50" si="25">if(D37*F37=0,"",D37*F37)</f>
        <v>3083.576909</v>
      </c>
      <c r="J37" s="5"/>
      <c r="K37" s="18"/>
      <c r="L37" s="19">
        <f>$L$7</f>
        <v>0.85</v>
      </c>
      <c r="M37" s="20">
        <f t="shared" ref="M37:M50" si="26">if(L37=0,"",F37*L37)</f>
        <v>25.5</v>
      </c>
      <c r="N37" s="6">
        <f t="shared" ref="N37:N50" si="27">if($F37=0,"",if($C$1="Industry Avg",(M37*$D37*$C$5),(M37*$C37*$C$5)))</f>
        <v>104040</v>
      </c>
      <c r="O37" s="18"/>
      <c r="P37" s="19">
        <f t="shared" ref="P37:P50" si="28">$P$7</f>
        <v>0.76</v>
      </c>
      <c r="Q37" s="20">
        <f t="shared" ref="Q37:Q50" si="29">if(P37=0,"",M37*P37)</f>
        <v>19.38</v>
      </c>
      <c r="R37" s="6">
        <f t="shared" ref="R37:R50" si="30">if($F37=0,"",if($C$1="Industry Avg",(Q37*$D37*$C$5),(Q37*$C37*$C$5)))</f>
        <v>79070.4</v>
      </c>
      <c r="S37" s="18"/>
      <c r="T37" s="6">
        <f t="shared" ref="T37:T50" si="31">R37-G37</f>
        <v>-43329.6</v>
      </c>
    </row>
    <row r="38">
      <c r="A38" s="5"/>
      <c r="B38" s="5" t="s">
        <v>30</v>
      </c>
      <c r="C38" s="16">
        <v>85.0</v>
      </c>
      <c r="D38" s="22">
        <f t="shared" si="22"/>
        <v>102.785897</v>
      </c>
      <c r="F38" s="2">
        <v>30.0</v>
      </c>
      <c r="G38" s="6">
        <f t="shared" si="23"/>
        <v>122400</v>
      </c>
      <c r="H38" s="6">
        <f t="shared" si="24"/>
        <v>10200</v>
      </c>
      <c r="I38" s="6">
        <f t="shared" si="25"/>
        <v>3083.576909</v>
      </c>
      <c r="J38" s="5"/>
      <c r="K38" s="18"/>
      <c r="L38" s="19">
        <v>1.0</v>
      </c>
      <c r="M38" s="20">
        <f t="shared" si="26"/>
        <v>30</v>
      </c>
      <c r="N38" s="6">
        <f t="shared" si="27"/>
        <v>122400</v>
      </c>
      <c r="O38" s="18"/>
      <c r="P38" s="19">
        <f t="shared" si="28"/>
        <v>0.76</v>
      </c>
      <c r="Q38" s="20">
        <f t="shared" si="29"/>
        <v>22.8</v>
      </c>
      <c r="R38" s="6">
        <f t="shared" si="30"/>
        <v>93024</v>
      </c>
      <c r="S38" s="18"/>
      <c r="T38" s="6">
        <f t="shared" si="31"/>
        <v>-29376</v>
      </c>
    </row>
    <row r="39">
      <c r="A39" s="5"/>
      <c r="B39" s="5" t="s">
        <v>31</v>
      </c>
      <c r="C39" s="16">
        <v>85.0</v>
      </c>
      <c r="D39" s="22">
        <f t="shared" si="22"/>
        <v>102.785897</v>
      </c>
      <c r="F39" s="2">
        <v>30.0</v>
      </c>
      <c r="G39" s="6">
        <f t="shared" si="23"/>
        <v>122400</v>
      </c>
      <c r="H39" s="6">
        <f t="shared" si="24"/>
        <v>10200</v>
      </c>
      <c r="I39" s="6">
        <f t="shared" si="25"/>
        <v>3083.576909</v>
      </c>
      <c r="J39" s="5"/>
      <c r="K39" s="18"/>
      <c r="L39" s="19">
        <v>1.0</v>
      </c>
      <c r="M39" s="20">
        <f t="shared" si="26"/>
        <v>30</v>
      </c>
      <c r="N39" s="6">
        <f t="shared" si="27"/>
        <v>122400</v>
      </c>
      <c r="O39" s="18"/>
      <c r="P39" s="19">
        <f t="shared" si="28"/>
        <v>0.76</v>
      </c>
      <c r="Q39" s="20">
        <f t="shared" si="29"/>
        <v>22.8</v>
      </c>
      <c r="R39" s="6">
        <f t="shared" si="30"/>
        <v>93024</v>
      </c>
      <c r="S39" s="18"/>
      <c r="T39" s="6">
        <f t="shared" si="31"/>
        <v>-29376</v>
      </c>
    </row>
    <row r="40">
      <c r="A40" s="5"/>
      <c r="B40" s="5" t="s">
        <v>32</v>
      </c>
      <c r="C40" s="16">
        <v>85.0</v>
      </c>
      <c r="D40" s="22">
        <f t="shared" si="22"/>
        <v>102.785897</v>
      </c>
      <c r="F40" s="2">
        <v>30.0</v>
      </c>
      <c r="G40" s="6">
        <f t="shared" si="23"/>
        <v>122400</v>
      </c>
      <c r="H40" s="6">
        <f t="shared" si="24"/>
        <v>10200</v>
      </c>
      <c r="I40" s="6">
        <f t="shared" si="25"/>
        <v>3083.576909</v>
      </c>
      <c r="J40" s="5"/>
      <c r="K40" s="18"/>
      <c r="L40" s="19">
        <v>1.0</v>
      </c>
      <c r="M40" s="20">
        <f t="shared" si="26"/>
        <v>30</v>
      </c>
      <c r="N40" s="6">
        <f t="shared" si="27"/>
        <v>122400</v>
      </c>
      <c r="O40" s="18"/>
      <c r="P40" s="19">
        <f t="shared" si="28"/>
        <v>0.76</v>
      </c>
      <c r="Q40" s="20">
        <f t="shared" si="29"/>
        <v>22.8</v>
      </c>
      <c r="R40" s="6">
        <f t="shared" si="30"/>
        <v>93024</v>
      </c>
      <c r="S40" s="18"/>
      <c r="T40" s="6">
        <f t="shared" si="31"/>
        <v>-29376</v>
      </c>
    </row>
    <row r="41">
      <c r="A41" s="5"/>
      <c r="B41" s="5" t="s">
        <v>42</v>
      </c>
      <c r="C41" s="16">
        <v>85.0</v>
      </c>
      <c r="D41" s="22">
        <f t="shared" si="22"/>
        <v>102.785897</v>
      </c>
      <c r="F41" s="2">
        <v>30.0</v>
      </c>
      <c r="G41" s="6">
        <f t="shared" si="23"/>
        <v>122400</v>
      </c>
      <c r="H41" s="6">
        <f t="shared" si="24"/>
        <v>10200</v>
      </c>
      <c r="I41" s="6">
        <f t="shared" si="25"/>
        <v>3083.576909</v>
      </c>
      <c r="J41" s="5"/>
      <c r="K41" s="18"/>
      <c r="L41" s="19">
        <v>1.0</v>
      </c>
      <c r="M41" s="20">
        <f t="shared" si="26"/>
        <v>30</v>
      </c>
      <c r="N41" s="6">
        <f t="shared" si="27"/>
        <v>122400</v>
      </c>
      <c r="O41" s="18"/>
      <c r="P41" s="19">
        <f t="shared" si="28"/>
        <v>0.76</v>
      </c>
      <c r="Q41" s="20">
        <f t="shared" si="29"/>
        <v>22.8</v>
      </c>
      <c r="R41" s="6">
        <f t="shared" si="30"/>
        <v>93024</v>
      </c>
      <c r="S41" s="18"/>
      <c r="T41" s="6">
        <f t="shared" si="31"/>
        <v>-29376</v>
      </c>
    </row>
    <row r="42">
      <c r="A42" s="5"/>
      <c r="B42" s="5" t="s">
        <v>43</v>
      </c>
      <c r="C42" s="16">
        <v>85.0</v>
      </c>
      <c r="D42" s="22">
        <f t="shared" si="22"/>
        <v>102.785897</v>
      </c>
      <c r="F42" s="2">
        <v>30.0</v>
      </c>
      <c r="G42" s="6">
        <f t="shared" si="23"/>
        <v>122400</v>
      </c>
      <c r="H42" s="6">
        <f t="shared" si="24"/>
        <v>10200</v>
      </c>
      <c r="I42" s="6">
        <f t="shared" si="25"/>
        <v>3083.576909</v>
      </c>
      <c r="J42" s="5"/>
      <c r="K42" s="18"/>
      <c r="L42" s="19">
        <v>1.0</v>
      </c>
      <c r="M42" s="20">
        <f t="shared" si="26"/>
        <v>30</v>
      </c>
      <c r="N42" s="6">
        <f t="shared" si="27"/>
        <v>122400</v>
      </c>
      <c r="O42" s="18"/>
      <c r="P42" s="19">
        <f t="shared" si="28"/>
        <v>0.76</v>
      </c>
      <c r="Q42" s="20">
        <f t="shared" si="29"/>
        <v>22.8</v>
      </c>
      <c r="R42" s="6">
        <f t="shared" si="30"/>
        <v>93024</v>
      </c>
      <c r="S42" s="18"/>
      <c r="T42" s="6">
        <f t="shared" si="31"/>
        <v>-29376</v>
      </c>
    </row>
    <row r="43">
      <c r="A43" s="5"/>
      <c r="B43" s="5" t="s">
        <v>59</v>
      </c>
      <c r="C43" s="16">
        <v>85.0</v>
      </c>
      <c r="D43" s="22">
        <f t="shared" si="22"/>
        <v>102.785897</v>
      </c>
      <c r="F43" s="2">
        <v>30.0</v>
      </c>
      <c r="G43" s="6">
        <f t="shared" si="23"/>
        <v>122400</v>
      </c>
      <c r="H43" s="6">
        <f t="shared" si="24"/>
        <v>10200</v>
      </c>
      <c r="I43" s="6">
        <f t="shared" si="25"/>
        <v>3083.576909</v>
      </c>
      <c r="J43" s="5"/>
      <c r="K43" s="18"/>
      <c r="L43" s="19">
        <v>1.0</v>
      </c>
      <c r="M43" s="20">
        <f t="shared" si="26"/>
        <v>30</v>
      </c>
      <c r="N43" s="6">
        <f t="shared" si="27"/>
        <v>122400</v>
      </c>
      <c r="O43" s="18"/>
      <c r="P43" s="19">
        <f t="shared" si="28"/>
        <v>0.76</v>
      </c>
      <c r="Q43" s="20">
        <f t="shared" si="29"/>
        <v>22.8</v>
      </c>
      <c r="R43" s="6">
        <f t="shared" si="30"/>
        <v>93024</v>
      </c>
      <c r="S43" s="18"/>
      <c r="T43" s="6">
        <f t="shared" si="31"/>
        <v>-29376</v>
      </c>
    </row>
    <row r="44">
      <c r="A44" s="5"/>
      <c r="B44" s="5" t="s">
        <v>60</v>
      </c>
      <c r="C44" s="16">
        <v>85.0</v>
      </c>
      <c r="D44" s="22">
        <f t="shared" si="22"/>
        <v>102.785897</v>
      </c>
      <c r="F44" s="2">
        <v>30.0</v>
      </c>
      <c r="G44" s="6">
        <f t="shared" si="23"/>
        <v>122400</v>
      </c>
      <c r="H44" s="6">
        <f t="shared" si="24"/>
        <v>10200</v>
      </c>
      <c r="I44" s="6">
        <f t="shared" si="25"/>
        <v>3083.576909</v>
      </c>
      <c r="J44" s="5"/>
      <c r="K44" s="18"/>
      <c r="L44" s="19">
        <v>1.0</v>
      </c>
      <c r="M44" s="20">
        <f t="shared" si="26"/>
        <v>30</v>
      </c>
      <c r="N44" s="6">
        <f t="shared" si="27"/>
        <v>122400</v>
      </c>
      <c r="O44" s="18"/>
      <c r="P44" s="19">
        <f t="shared" si="28"/>
        <v>0.76</v>
      </c>
      <c r="Q44" s="20">
        <f t="shared" si="29"/>
        <v>22.8</v>
      </c>
      <c r="R44" s="6">
        <f t="shared" si="30"/>
        <v>93024</v>
      </c>
      <c r="S44" s="18"/>
      <c r="T44" s="6">
        <f t="shared" si="31"/>
        <v>-29376</v>
      </c>
    </row>
    <row r="45">
      <c r="A45" s="5"/>
      <c r="B45" s="5" t="s">
        <v>61</v>
      </c>
      <c r="C45" s="16">
        <v>85.0</v>
      </c>
      <c r="D45" s="22">
        <f t="shared" si="22"/>
        <v>102.785897</v>
      </c>
      <c r="F45" s="2">
        <v>30.0</v>
      </c>
      <c r="G45" s="6">
        <f t="shared" si="23"/>
        <v>122400</v>
      </c>
      <c r="H45" s="6">
        <f t="shared" si="24"/>
        <v>10200</v>
      </c>
      <c r="I45" s="6">
        <f t="shared" si="25"/>
        <v>3083.576909</v>
      </c>
      <c r="J45" s="5"/>
      <c r="K45" s="18"/>
      <c r="L45" s="19">
        <v>1.0</v>
      </c>
      <c r="M45" s="20">
        <f t="shared" si="26"/>
        <v>30</v>
      </c>
      <c r="N45" s="6">
        <f t="shared" si="27"/>
        <v>122400</v>
      </c>
      <c r="O45" s="18"/>
      <c r="P45" s="19">
        <f t="shared" si="28"/>
        <v>0.76</v>
      </c>
      <c r="Q45" s="20">
        <f t="shared" si="29"/>
        <v>22.8</v>
      </c>
      <c r="R45" s="6">
        <f t="shared" si="30"/>
        <v>93024</v>
      </c>
      <c r="S45" s="18"/>
      <c r="T45" s="6">
        <f t="shared" si="31"/>
        <v>-29376</v>
      </c>
    </row>
    <row r="46">
      <c r="A46" s="5"/>
      <c r="B46" s="5" t="s">
        <v>62</v>
      </c>
      <c r="C46" s="16">
        <v>85.0</v>
      </c>
      <c r="D46" s="22">
        <f t="shared" si="22"/>
        <v>102.785897</v>
      </c>
      <c r="F46" s="2">
        <v>30.0</v>
      </c>
      <c r="G46" s="6">
        <f t="shared" si="23"/>
        <v>122400</v>
      </c>
      <c r="H46" s="6">
        <f t="shared" si="24"/>
        <v>10200</v>
      </c>
      <c r="I46" s="6">
        <f t="shared" si="25"/>
        <v>3083.576909</v>
      </c>
      <c r="J46" s="5"/>
      <c r="K46" s="18"/>
      <c r="L46" s="19">
        <v>1.0</v>
      </c>
      <c r="M46" s="20">
        <f t="shared" si="26"/>
        <v>30</v>
      </c>
      <c r="N46" s="6">
        <f t="shared" si="27"/>
        <v>122400</v>
      </c>
      <c r="O46" s="18"/>
      <c r="P46" s="19">
        <f t="shared" si="28"/>
        <v>0.76</v>
      </c>
      <c r="Q46" s="20">
        <f t="shared" si="29"/>
        <v>22.8</v>
      </c>
      <c r="R46" s="6">
        <f t="shared" si="30"/>
        <v>93024</v>
      </c>
      <c r="S46" s="18"/>
      <c r="T46" s="6">
        <f t="shared" si="31"/>
        <v>-29376</v>
      </c>
    </row>
    <row r="47">
      <c r="A47" s="5"/>
      <c r="B47" s="5" t="s">
        <v>63</v>
      </c>
      <c r="C47" s="16">
        <v>85.0</v>
      </c>
      <c r="D47" s="22">
        <f t="shared" si="22"/>
        <v>102.785897</v>
      </c>
      <c r="F47" s="2">
        <v>30.0</v>
      </c>
      <c r="G47" s="6">
        <f t="shared" si="23"/>
        <v>122400</v>
      </c>
      <c r="H47" s="6">
        <f t="shared" si="24"/>
        <v>10200</v>
      </c>
      <c r="I47" s="6">
        <f t="shared" si="25"/>
        <v>3083.576909</v>
      </c>
      <c r="J47" s="5"/>
      <c r="K47" s="18"/>
      <c r="L47" s="19">
        <v>1.0</v>
      </c>
      <c r="M47" s="20">
        <f t="shared" si="26"/>
        <v>30</v>
      </c>
      <c r="N47" s="6">
        <f t="shared" si="27"/>
        <v>122400</v>
      </c>
      <c r="O47" s="18"/>
      <c r="P47" s="19">
        <f t="shared" si="28"/>
        <v>0.76</v>
      </c>
      <c r="Q47" s="20">
        <f t="shared" si="29"/>
        <v>22.8</v>
      </c>
      <c r="R47" s="6">
        <f t="shared" si="30"/>
        <v>93024</v>
      </c>
      <c r="S47" s="18"/>
      <c r="T47" s="6">
        <f t="shared" si="31"/>
        <v>-29376</v>
      </c>
    </row>
    <row r="48">
      <c r="A48" s="5"/>
      <c r="B48" s="5" t="s">
        <v>64</v>
      </c>
      <c r="C48" s="16">
        <v>85.0</v>
      </c>
      <c r="D48" s="22">
        <f t="shared" si="22"/>
        <v>102.785897</v>
      </c>
      <c r="F48" s="2">
        <v>30.0</v>
      </c>
      <c r="G48" s="6">
        <f t="shared" si="23"/>
        <v>122400</v>
      </c>
      <c r="H48" s="6">
        <f t="shared" si="24"/>
        <v>10200</v>
      </c>
      <c r="I48" s="6">
        <f t="shared" si="25"/>
        <v>3083.576909</v>
      </c>
      <c r="J48" s="5"/>
      <c r="K48" s="18"/>
      <c r="L48" s="19">
        <v>1.0</v>
      </c>
      <c r="M48" s="20">
        <f t="shared" si="26"/>
        <v>30</v>
      </c>
      <c r="N48" s="6">
        <f t="shared" si="27"/>
        <v>122400</v>
      </c>
      <c r="O48" s="18"/>
      <c r="P48" s="19">
        <f t="shared" si="28"/>
        <v>0.76</v>
      </c>
      <c r="Q48" s="20">
        <f t="shared" si="29"/>
        <v>22.8</v>
      </c>
      <c r="R48" s="6">
        <f t="shared" si="30"/>
        <v>93024</v>
      </c>
      <c r="S48" s="18"/>
      <c r="T48" s="6">
        <f t="shared" si="31"/>
        <v>-29376</v>
      </c>
    </row>
    <row r="49">
      <c r="A49" s="5"/>
      <c r="B49" s="5" t="s">
        <v>65</v>
      </c>
      <c r="C49" s="16"/>
      <c r="D49" s="22" t="str">
        <f t="shared" si="22"/>
        <v/>
      </c>
      <c r="F49" s="2"/>
      <c r="G49" s="6" t="str">
        <f t="shared" si="23"/>
        <v/>
      </c>
      <c r="H49" s="20" t="str">
        <f t="shared" si="24"/>
        <v/>
      </c>
      <c r="I49" s="6" t="str">
        <f t="shared" si="25"/>
        <v/>
      </c>
      <c r="J49" s="5"/>
      <c r="K49" s="18"/>
      <c r="L49" s="19">
        <v>1.0</v>
      </c>
      <c r="M49" s="20">
        <f t="shared" si="26"/>
        <v>0</v>
      </c>
      <c r="N49" s="6" t="str">
        <f t="shared" si="27"/>
        <v/>
      </c>
      <c r="O49" s="18"/>
      <c r="P49" s="19">
        <f t="shared" si="28"/>
        <v>0.76</v>
      </c>
      <c r="Q49" s="20">
        <f t="shared" si="29"/>
        <v>0</v>
      </c>
      <c r="R49" s="6" t="str">
        <f t="shared" si="30"/>
        <v/>
      </c>
      <c r="S49" s="18"/>
      <c r="T49" s="6">
        <f t="shared" si="31"/>
        <v>0</v>
      </c>
    </row>
    <row r="50">
      <c r="A50" s="5"/>
      <c r="B50" s="5" t="s">
        <v>66</v>
      </c>
      <c r="C50" s="16"/>
      <c r="D50" s="22" t="str">
        <f>if(F50=0,"",#REF!*0.55)</f>
        <v/>
      </c>
      <c r="F50" s="2"/>
      <c r="G50" s="6" t="str">
        <f t="shared" si="23"/>
        <v/>
      </c>
      <c r="H50" s="20" t="str">
        <f t="shared" si="24"/>
        <v/>
      </c>
      <c r="I50" s="6" t="str">
        <f t="shared" si="25"/>
        <v/>
      </c>
      <c r="J50" s="5"/>
      <c r="K50" s="18"/>
      <c r="L50" s="19">
        <v>1.0</v>
      </c>
      <c r="M50" s="20">
        <f t="shared" si="26"/>
        <v>0</v>
      </c>
      <c r="N50" s="6" t="str">
        <f t="shared" si="27"/>
        <v/>
      </c>
      <c r="O50" s="18"/>
      <c r="P50" s="19">
        <f t="shared" si="28"/>
        <v>0.76</v>
      </c>
      <c r="Q50" s="20">
        <f t="shared" si="29"/>
        <v>0</v>
      </c>
      <c r="R50" s="6" t="str">
        <f t="shared" si="30"/>
        <v/>
      </c>
      <c r="S50" s="18"/>
      <c r="T50" s="6">
        <f t="shared" si="31"/>
        <v>0</v>
      </c>
    </row>
  </sheetData>
  <dataValidations>
    <dataValidation type="list" allowBlank="1" showErrorMessage="1" sqref="C3">
      <formula1>'Billable Hours by state'!$G$2:$G$37</formula1>
    </dataValidation>
    <dataValidation type="list" allowBlank="1" showErrorMessage="1" sqref="C1">
      <formula1>'Billable Hours by state'!$N$2:$N$4</formula1>
    </dataValidation>
    <dataValidation type="list" allowBlank="1" showErrorMessage="1" sqref="C4">
      <formula1>'Billable Hours by state'!$K$3:$K$5</formula1>
    </dataValidation>
    <dataValidation type="list" allowBlank="1" showErrorMessage="1" sqref="C2">
      <formula1>'Billable Hours by state'!$B$2:$B$60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2.63" defaultRowHeight="15.75" outlineLevelCol="1"/>
  <cols>
    <col customWidth="1" min="1" max="1" width="17.63"/>
    <col customWidth="1" min="2" max="2" width="17.75"/>
    <col customWidth="1" min="3" max="3" width="16.25"/>
    <col customWidth="1" min="4" max="4" width="5.0"/>
    <col customWidth="1" min="5" max="5" width="13.63"/>
    <col customWidth="1" min="6" max="6" width="15.88"/>
    <col customWidth="1" min="7" max="7" width="14.88"/>
    <col customWidth="1" min="8" max="8" width="14.13"/>
    <col customWidth="1" min="9" max="9" width="4.88"/>
    <col customWidth="1" min="10" max="10" width="2.88"/>
    <col min="11" max="11" width="12.63" outlineLevel="1"/>
    <col customWidth="1" min="12" max="12" width="11.0" outlineLevel="1"/>
    <col min="13" max="13" width="12.63" outlineLevel="1"/>
    <col customWidth="1" min="14" max="14" width="2.13"/>
    <col min="15" max="15" width="12.63" outlineLevel="1"/>
    <col customWidth="1" min="16" max="16" width="10.88" outlineLevel="1"/>
    <col min="17" max="17" width="12.63" outlineLevel="1"/>
    <col customWidth="1" min="18" max="18" width="2.13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67</v>
      </c>
    </row>
    <row r="3">
      <c r="A3" s="1" t="s">
        <v>4</v>
      </c>
      <c r="B3" s="2" t="s">
        <v>44</v>
      </c>
    </row>
    <row r="4">
      <c r="A4" s="1" t="s">
        <v>6</v>
      </c>
      <c r="B4" s="2" t="s">
        <v>7</v>
      </c>
      <c r="E4" s="3"/>
      <c r="F4" s="3"/>
    </row>
    <row r="5">
      <c r="A5" s="1" t="s">
        <v>8</v>
      </c>
      <c r="B5" s="2">
        <v>48.0</v>
      </c>
    </row>
    <row r="6">
      <c r="A6" s="1" t="s">
        <v>9</v>
      </c>
      <c r="B6" s="4">
        <f>count(E9:E68)</f>
        <v>56</v>
      </c>
      <c r="E6" s="5"/>
    </row>
    <row r="7">
      <c r="F7" s="6">
        <f t="shared" ref="F7:H7" si="1">sum(F9:F68)</f>
        <v>15041995.62</v>
      </c>
      <c r="G7" s="6">
        <f t="shared" si="1"/>
        <v>1253499.635</v>
      </c>
      <c r="H7" s="6">
        <f t="shared" si="1"/>
        <v>313374.9087</v>
      </c>
      <c r="I7" s="28"/>
      <c r="K7" s="8">
        <v>0.85</v>
      </c>
      <c r="M7" s="6">
        <f>sum(M9:M150)</f>
        <v>12987262.73</v>
      </c>
      <c r="O7" s="8">
        <v>1.0</v>
      </c>
      <c r="Q7" s="6">
        <f>sum(Q9:Q150)</f>
        <v>12987262.73</v>
      </c>
      <c r="S7" s="6">
        <f>sum(S9:S150)</f>
        <v>-2291869.894</v>
      </c>
    </row>
    <row r="8">
      <c r="A8" s="10" t="s">
        <v>10</v>
      </c>
      <c r="B8" s="10" t="s">
        <v>11</v>
      </c>
      <c r="C8" s="10" t="s">
        <v>12</v>
      </c>
      <c r="D8" s="15"/>
      <c r="E8" s="10" t="s">
        <v>13</v>
      </c>
      <c r="F8" s="10" t="s">
        <v>14</v>
      </c>
      <c r="G8" s="29" t="s">
        <v>45</v>
      </c>
      <c r="H8" s="29" t="s">
        <v>46</v>
      </c>
      <c r="I8" s="10"/>
      <c r="J8" s="11"/>
      <c r="K8" s="12" t="s">
        <v>15</v>
      </c>
      <c r="L8" s="12" t="s">
        <v>16</v>
      </c>
      <c r="M8" s="12" t="s">
        <v>17</v>
      </c>
      <c r="N8" s="11"/>
      <c r="O8" s="13" t="s">
        <v>18</v>
      </c>
      <c r="P8" s="13" t="s">
        <v>19</v>
      </c>
      <c r="Q8" s="13" t="s">
        <v>17</v>
      </c>
      <c r="R8" s="11"/>
      <c r="S8" s="14" t="s">
        <v>20</v>
      </c>
      <c r="T8" s="15"/>
    </row>
    <row r="9">
      <c r="A9" s="5" t="s">
        <v>21</v>
      </c>
      <c r="B9" s="16">
        <v>450.0</v>
      </c>
      <c r="C9" s="17">
        <f>if(E9=0,"",C10*1.3)</f>
        <v>376.1782974</v>
      </c>
      <c r="E9" s="2">
        <v>15.0</v>
      </c>
      <c r="F9" s="6">
        <f t="shared" ref="F9:F30" si="2">if(E9=0,"",if($B$1="Industry Avg",(E9*$C9*$B$5),(E9*$B9*$B$5)))</f>
        <v>270848.3741</v>
      </c>
      <c r="G9" s="6">
        <f t="shared" ref="G9:G30" si="3">if(F9/12=0,"",F9/12)</f>
        <v>22570.69784</v>
      </c>
      <c r="H9" s="6">
        <f t="shared" ref="H9:H30" si="4">if(C9*E9=0,"",C9*E9)</f>
        <v>5642.674461</v>
      </c>
      <c r="J9" s="18"/>
      <c r="K9" s="19">
        <f t="shared" ref="K9:K29" si="5">$K$7</f>
        <v>0.85</v>
      </c>
      <c r="L9" s="20">
        <f t="shared" ref="L9:L29" si="6">if(K9=0,"",E9*K9)</f>
        <v>12.75</v>
      </c>
      <c r="M9" s="6">
        <f t="shared" ref="M9:M29" si="7">if($E9=0,"",if($B$1="Industry Avg",(L9*$C9*$B$5),(L9*$B9*$B$5)))</f>
        <v>230221.118</v>
      </c>
      <c r="N9" s="18"/>
      <c r="O9" s="19">
        <f t="shared" ref="O9:O29" si="8">$O$7</f>
        <v>1</v>
      </c>
      <c r="P9" s="20">
        <f t="shared" ref="P9:P29" si="9">if(O9=0,"",L9*O9)</f>
        <v>12.75</v>
      </c>
      <c r="Q9" s="6">
        <f t="shared" ref="Q9:Q29" si="10">if($E9=0,"",if($B$1="Industry Avg",(P9*$C9*$B$5),(P9*$B9*$B$5)))</f>
        <v>230221.118</v>
      </c>
      <c r="R9" s="18"/>
      <c r="S9" s="6">
        <f t="shared" ref="S9:S29" si="11">Q9-F9</f>
        <v>-40627.25612</v>
      </c>
    </row>
    <row r="10">
      <c r="A10" s="5" t="s">
        <v>22</v>
      </c>
      <c r="B10" s="16">
        <v>350.0</v>
      </c>
      <c r="C10" s="17">
        <f>if(E10=0,"",sumifs('Billable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0" s="2">
        <v>35.0</v>
      </c>
      <c r="F10" s="6">
        <f t="shared" si="2"/>
        <v>486138.1074</v>
      </c>
      <c r="G10" s="6">
        <f t="shared" si="3"/>
        <v>40511.50895</v>
      </c>
      <c r="H10" s="6">
        <f t="shared" si="4"/>
        <v>10127.87724</v>
      </c>
      <c r="I10" s="6"/>
      <c r="J10" s="18"/>
      <c r="K10" s="19">
        <f t="shared" si="5"/>
        <v>0.85</v>
      </c>
      <c r="L10" s="20">
        <f t="shared" si="6"/>
        <v>29.75</v>
      </c>
      <c r="M10" s="6">
        <f t="shared" si="7"/>
        <v>413217.3913</v>
      </c>
      <c r="N10" s="18"/>
      <c r="O10" s="19">
        <f t="shared" si="8"/>
        <v>1</v>
      </c>
      <c r="P10" s="20">
        <f t="shared" si="9"/>
        <v>29.75</v>
      </c>
      <c r="Q10" s="6">
        <f t="shared" si="10"/>
        <v>413217.3913</v>
      </c>
      <c r="R10" s="18"/>
      <c r="S10" s="6">
        <f t="shared" si="11"/>
        <v>-72920.71611</v>
      </c>
    </row>
    <row r="11">
      <c r="A11" s="5" t="s">
        <v>23</v>
      </c>
      <c r="B11" s="16">
        <v>350.0</v>
      </c>
      <c r="C11" s="17">
        <f>if(E11=0,"",sumifs('Billable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1" s="2">
        <v>35.0</v>
      </c>
      <c r="F11" s="6">
        <f t="shared" si="2"/>
        <v>486138.1074</v>
      </c>
      <c r="G11" s="6">
        <f t="shared" si="3"/>
        <v>40511.50895</v>
      </c>
      <c r="H11" s="6">
        <f t="shared" si="4"/>
        <v>10127.87724</v>
      </c>
      <c r="I11" s="5"/>
      <c r="J11" s="18"/>
      <c r="K11" s="19">
        <f t="shared" si="5"/>
        <v>0.85</v>
      </c>
      <c r="L11" s="20">
        <f t="shared" si="6"/>
        <v>29.75</v>
      </c>
      <c r="M11" s="6">
        <f t="shared" si="7"/>
        <v>413217.3913</v>
      </c>
      <c r="N11" s="18"/>
      <c r="O11" s="19">
        <f t="shared" si="8"/>
        <v>1</v>
      </c>
      <c r="P11" s="20">
        <f t="shared" si="9"/>
        <v>29.75</v>
      </c>
      <c r="Q11" s="6">
        <f t="shared" si="10"/>
        <v>413217.3913</v>
      </c>
      <c r="R11" s="18"/>
      <c r="S11" s="6">
        <f t="shared" si="11"/>
        <v>-72920.71611</v>
      </c>
    </row>
    <row r="12">
      <c r="A12" s="5" t="s">
        <v>24</v>
      </c>
      <c r="B12" s="16">
        <v>350.0</v>
      </c>
      <c r="C12" s="17">
        <f>if(E12=0,"",sumifs('Billable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2" s="2">
        <v>35.0</v>
      </c>
      <c r="F12" s="6">
        <f t="shared" si="2"/>
        <v>486138.1074</v>
      </c>
      <c r="G12" s="6">
        <f t="shared" si="3"/>
        <v>40511.50895</v>
      </c>
      <c r="H12" s="6">
        <f t="shared" si="4"/>
        <v>10127.87724</v>
      </c>
      <c r="I12" s="5"/>
      <c r="J12" s="18"/>
      <c r="K12" s="19">
        <f t="shared" si="5"/>
        <v>0.85</v>
      </c>
      <c r="L12" s="20">
        <f t="shared" si="6"/>
        <v>29.75</v>
      </c>
      <c r="M12" s="6">
        <f t="shared" si="7"/>
        <v>413217.3913</v>
      </c>
      <c r="N12" s="18"/>
      <c r="O12" s="19">
        <f t="shared" si="8"/>
        <v>1</v>
      </c>
      <c r="P12" s="20">
        <f t="shared" si="9"/>
        <v>29.75</v>
      </c>
      <c r="Q12" s="6">
        <f t="shared" si="10"/>
        <v>413217.3913</v>
      </c>
      <c r="R12" s="18"/>
      <c r="S12" s="6">
        <f t="shared" si="11"/>
        <v>-72920.71611</v>
      </c>
    </row>
    <row r="13">
      <c r="A13" s="5" t="s">
        <v>36</v>
      </c>
      <c r="B13" s="16">
        <v>350.0</v>
      </c>
      <c r="C13" s="17">
        <f>if(E13=0,"",sumifs('Billable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3" s="2">
        <v>35.0</v>
      </c>
      <c r="F13" s="6">
        <f t="shared" si="2"/>
        <v>486138.1074</v>
      </c>
      <c r="G13" s="6">
        <f t="shared" si="3"/>
        <v>40511.50895</v>
      </c>
      <c r="H13" s="6">
        <f t="shared" si="4"/>
        <v>10127.87724</v>
      </c>
      <c r="I13" s="5"/>
      <c r="J13" s="18"/>
      <c r="K13" s="19">
        <f t="shared" si="5"/>
        <v>0.85</v>
      </c>
      <c r="L13" s="20">
        <f t="shared" si="6"/>
        <v>29.75</v>
      </c>
      <c r="M13" s="6">
        <f t="shared" si="7"/>
        <v>413217.3913</v>
      </c>
      <c r="N13" s="18"/>
      <c r="O13" s="19">
        <f t="shared" si="8"/>
        <v>1</v>
      </c>
      <c r="P13" s="20">
        <f t="shared" si="9"/>
        <v>29.75</v>
      </c>
      <c r="Q13" s="6">
        <f t="shared" si="10"/>
        <v>413217.3913</v>
      </c>
      <c r="R13" s="18"/>
      <c r="S13" s="6">
        <f t="shared" si="11"/>
        <v>-72920.71611</v>
      </c>
    </row>
    <row r="14">
      <c r="A14" s="5" t="s">
        <v>37</v>
      </c>
      <c r="B14" s="16">
        <v>350.0</v>
      </c>
      <c r="C14" s="17">
        <f>if(E14=0,"",sumifs('Billable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4" s="2">
        <v>35.0</v>
      </c>
      <c r="F14" s="6">
        <f t="shared" si="2"/>
        <v>486138.1074</v>
      </c>
      <c r="G14" s="6">
        <f t="shared" si="3"/>
        <v>40511.50895</v>
      </c>
      <c r="H14" s="6">
        <f t="shared" si="4"/>
        <v>10127.87724</v>
      </c>
      <c r="I14" s="5"/>
      <c r="J14" s="18"/>
      <c r="K14" s="19">
        <f t="shared" si="5"/>
        <v>0.85</v>
      </c>
      <c r="L14" s="20">
        <f t="shared" si="6"/>
        <v>29.75</v>
      </c>
      <c r="M14" s="6">
        <f t="shared" si="7"/>
        <v>413217.3913</v>
      </c>
      <c r="N14" s="18"/>
      <c r="O14" s="19">
        <f t="shared" si="8"/>
        <v>1</v>
      </c>
      <c r="P14" s="20">
        <f t="shared" si="9"/>
        <v>29.75</v>
      </c>
      <c r="Q14" s="6">
        <f t="shared" si="10"/>
        <v>413217.3913</v>
      </c>
      <c r="R14" s="18"/>
      <c r="S14" s="6">
        <f t="shared" si="11"/>
        <v>-72920.71611</v>
      </c>
    </row>
    <row r="15">
      <c r="A15" s="5" t="s">
        <v>38</v>
      </c>
      <c r="B15" s="16">
        <v>350.0</v>
      </c>
      <c r="C15" s="17">
        <f>if(E15=0,"",sumifs('Billable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5" s="2">
        <v>30.0</v>
      </c>
      <c r="F15" s="6">
        <f t="shared" si="2"/>
        <v>416689.8064</v>
      </c>
      <c r="G15" s="6">
        <f t="shared" si="3"/>
        <v>34724.15053</v>
      </c>
      <c r="H15" s="6">
        <f t="shared" si="4"/>
        <v>8681.037632</v>
      </c>
      <c r="I15" s="5"/>
      <c r="J15" s="18"/>
      <c r="K15" s="19">
        <f t="shared" si="5"/>
        <v>0.85</v>
      </c>
      <c r="L15" s="20">
        <f t="shared" si="6"/>
        <v>25.5</v>
      </c>
      <c r="M15" s="6">
        <f t="shared" si="7"/>
        <v>354186.3354</v>
      </c>
      <c r="N15" s="18"/>
      <c r="O15" s="19">
        <f t="shared" si="8"/>
        <v>1</v>
      </c>
      <c r="P15" s="20">
        <f t="shared" si="9"/>
        <v>25.5</v>
      </c>
      <c r="Q15" s="6">
        <f t="shared" si="10"/>
        <v>354186.3354</v>
      </c>
      <c r="R15" s="18"/>
      <c r="S15" s="6">
        <f t="shared" si="11"/>
        <v>-62503.47095</v>
      </c>
    </row>
    <row r="16">
      <c r="A16" s="5" t="s">
        <v>47</v>
      </c>
      <c r="B16" s="16">
        <v>350.0</v>
      </c>
      <c r="C16" s="17">
        <f>if(E16=0,"",sumifs('Billable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6" s="2">
        <v>30.0</v>
      </c>
      <c r="F16" s="6">
        <f t="shared" si="2"/>
        <v>416689.8064</v>
      </c>
      <c r="G16" s="6">
        <f t="shared" si="3"/>
        <v>34724.15053</v>
      </c>
      <c r="H16" s="6">
        <f t="shared" si="4"/>
        <v>8681.037632</v>
      </c>
      <c r="I16" s="5"/>
      <c r="J16" s="18"/>
      <c r="K16" s="19">
        <f t="shared" si="5"/>
        <v>0.85</v>
      </c>
      <c r="L16" s="20">
        <f t="shared" si="6"/>
        <v>25.5</v>
      </c>
      <c r="M16" s="6">
        <f t="shared" si="7"/>
        <v>354186.3354</v>
      </c>
      <c r="N16" s="18"/>
      <c r="O16" s="19">
        <f t="shared" si="8"/>
        <v>1</v>
      </c>
      <c r="P16" s="20">
        <f t="shared" si="9"/>
        <v>25.5</v>
      </c>
      <c r="Q16" s="6">
        <f t="shared" si="10"/>
        <v>354186.3354</v>
      </c>
      <c r="R16" s="18"/>
      <c r="S16" s="6">
        <f t="shared" si="11"/>
        <v>-62503.47095</v>
      </c>
    </row>
    <row r="17">
      <c r="A17" s="5" t="s">
        <v>48</v>
      </c>
      <c r="B17" s="16">
        <v>350.0</v>
      </c>
      <c r="C17" s="17">
        <f>if(E17=0,"",sumifs('Billable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7" s="2">
        <v>30.0</v>
      </c>
      <c r="F17" s="6">
        <f t="shared" si="2"/>
        <v>416689.8064</v>
      </c>
      <c r="G17" s="6">
        <f t="shared" si="3"/>
        <v>34724.15053</v>
      </c>
      <c r="H17" s="6">
        <f t="shared" si="4"/>
        <v>8681.037632</v>
      </c>
      <c r="I17" s="5"/>
      <c r="J17" s="18"/>
      <c r="K17" s="19">
        <f t="shared" si="5"/>
        <v>0.85</v>
      </c>
      <c r="L17" s="20">
        <f t="shared" si="6"/>
        <v>25.5</v>
      </c>
      <c r="M17" s="6">
        <f t="shared" si="7"/>
        <v>354186.3354</v>
      </c>
      <c r="N17" s="18"/>
      <c r="O17" s="19">
        <f t="shared" si="8"/>
        <v>1</v>
      </c>
      <c r="P17" s="20">
        <f t="shared" si="9"/>
        <v>25.5</v>
      </c>
      <c r="Q17" s="6">
        <f t="shared" si="10"/>
        <v>354186.3354</v>
      </c>
      <c r="R17" s="18"/>
      <c r="S17" s="6">
        <f t="shared" si="11"/>
        <v>-62503.47095</v>
      </c>
    </row>
    <row r="18">
      <c r="A18" s="5" t="s">
        <v>49</v>
      </c>
      <c r="B18" s="16">
        <v>350.0</v>
      </c>
      <c r="C18" s="17">
        <f>if(E18=0,"",sumifs('Billable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8" s="2">
        <v>30.0</v>
      </c>
      <c r="F18" s="6">
        <f t="shared" si="2"/>
        <v>416689.8064</v>
      </c>
      <c r="G18" s="6">
        <f t="shared" si="3"/>
        <v>34724.15053</v>
      </c>
      <c r="H18" s="6">
        <f t="shared" si="4"/>
        <v>8681.037632</v>
      </c>
      <c r="I18" s="5"/>
      <c r="J18" s="18"/>
      <c r="K18" s="19">
        <f t="shared" si="5"/>
        <v>0.85</v>
      </c>
      <c r="L18" s="20">
        <f t="shared" si="6"/>
        <v>25.5</v>
      </c>
      <c r="M18" s="6">
        <f t="shared" si="7"/>
        <v>354186.3354</v>
      </c>
      <c r="N18" s="18"/>
      <c r="O18" s="19">
        <f t="shared" si="8"/>
        <v>1</v>
      </c>
      <c r="P18" s="20">
        <f t="shared" si="9"/>
        <v>25.5</v>
      </c>
      <c r="Q18" s="6">
        <f t="shared" si="10"/>
        <v>354186.3354</v>
      </c>
      <c r="R18" s="18"/>
      <c r="S18" s="6">
        <f t="shared" si="11"/>
        <v>-62503.47095</v>
      </c>
    </row>
    <row r="19">
      <c r="A19" s="5" t="s">
        <v>50</v>
      </c>
      <c r="B19" s="16">
        <v>350.0</v>
      </c>
      <c r="C19" s="17">
        <f>if(E19=0,"",sumifs('Billable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9" s="2">
        <v>30.0</v>
      </c>
      <c r="F19" s="6">
        <f t="shared" si="2"/>
        <v>416689.8064</v>
      </c>
      <c r="G19" s="6">
        <f t="shared" si="3"/>
        <v>34724.15053</v>
      </c>
      <c r="H19" s="6">
        <f t="shared" si="4"/>
        <v>8681.037632</v>
      </c>
      <c r="I19" s="5"/>
      <c r="J19" s="18"/>
      <c r="K19" s="19">
        <f t="shared" si="5"/>
        <v>0.85</v>
      </c>
      <c r="L19" s="20">
        <f t="shared" si="6"/>
        <v>25.5</v>
      </c>
      <c r="M19" s="6">
        <f t="shared" si="7"/>
        <v>354186.3354</v>
      </c>
      <c r="N19" s="18"/>
      <c r="O19" s="19">
        <f t="shared" si="8"/>
        <v>1</v>
      </c>
      <c r="P19" s="20">
        <f t="shared" si="9"/>
        <v>25.5</v>
      </c>
      <c r="Q19" s="6">
        <f t="shared" si="10"/>
        <v>354186.3354</v>
      </c>
      <c r="R19" s="18"/>
      <c r="S19" s="6">
        <f t="shared" si="11"/>
        <v>-62503.47095</v>
      </c>
    </row>
    <row r="20">
      <c r="A20" s="5" t="s">
        <v>51</v>
      </c>
      <c r="B20" s="16">
        <v>350.0</v>
      </c>
      <c r="C20" s="17">
        <f>if(E20=0,"",sumifs('Billable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0" s="2">
        <v>30.0</v>
      </c>
      <c r="F20" s="6">
        <f t="shared" si="2"/>
        <v>416689.8064</v>
      </c>
      <c r="G20" s="6">
        <f t="shared" si="3"/>
        <v>34724.15053</v>
      </c>
      <c r="H20" s="6">
        <f t="shared" si="4"/>
        <v>8681.037632</v>
      </c>
      <c r="I20" s="5"/>
      <c r="J20" s="18"/>
      <c r="K20" s="19">
        <f t="shared" si="5"/>
        <v>0.85</v>
      </c>
      <c r="L20" s="20">
        <f t="shared" si="6"/>
        <v>25.5</v>
      </c>
      <c r="M20" s="6">
        <f t="shared" si="7"/>
        <v>354186.3354</v>
      </c>
      <c r="N20" s="18"/>
      <c r="O20" s="19">
        <f t="shared" si="8"/>
        <v>1</v>
      </c>
      <c r="P20" s="20">
        <f t="shared" si="9"/>
        <v>25.5</v>
      </c>
      <c r="Q20" s="6">
        <f t="shared" si="10"/>
        <v>354186.3354</v>
      </c>
      <c r="R20" s="18"/>
      <c r="S20" s="6">
        <f t="shared" si="11"/>
        <v>-62503.47095</v>
      </c>
    </row>
    <row r="21">
      <c r="A21" s="5" t="s">
        <v>52</v>
      </c>
      <c r="B21" s="16">
        <v>350.0</v>
      </c>
      <c r="C21" s="17">
        <f>if(E21=0,"",sumifs('Billable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1" s="2">
        <v>30.0</v>
      </c>
      <c r="F21" s="6">
        <f t="shared" si="2"/>
        <v>416689.8064</v>
      </c>
      <c r="G21" s="6">
        <f t="shared" si="3"/>
        <v>34724.15053</v>
      </c>
      <c r="H21" s="6">
        <f t="shared" si="4"/>
        <v>8681.037632</v>
      </c>
      <c r="I21" s="5"/>
      <c r="J21" s="18"/>
      <c r="K21" s="19">
        <f t="shared" si="5"/>
        <v>0.85</v>
      </c>
      <c r="L21" s="20">
        <f t="shared" si="6"/>
        <v>25.5</v>
      </c>
      <c r="M21" s="6">
        <f t="shared" si="7"/>
        <v>354186.3354</v>
      </c>
      <c r="N21" s="18"/>
      <c r="O21" s="19">
        <f t="shared" si="8"/>
        <v>1</v>
      </c>
      <c r="P21" s="20">
        <f t="shared" si="9"/>
        <v>25.5</v>
      </c>
      <c r="Q21" s="6">
        <f t="shared" si="10"/>
        <v>354186.3354</v>
      </c>
      <c r="R21" s="18"/>
      <c r="S21" s="6">
        <f t="shared" si="11"/>
        <v>-62503.47095</v>
      </c>
    </row>
    <row r="22">
      <c r="A22" s="5" t="s">
        <v>68</v>
      </c>
      <c r="B22" s="16">
        <v>350.0</v>
      </c>
      <c r="C22" s="17">
        <f>if(E22=0,"",sumifs('Billable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2" s="2">
        <v>30.0</v>
      </c>
      <c r="F22" s="6">
        <f t="shared" si="2"/>
        <v>416689.8064</v>
      </c>
      <c r="G22" s="6">
        <f t="shared" si="3"/>
        <v>34724.15053</v>
      </c>
      <c r="H22" s="6">
        <f t="shared" si="4"/>
        <v>8681.037632</v>
      </c>
      <c r="I22" s="5"/>
      <c r="J22" s="18"/>
      <c r="K22" s="19">
        <f t="shared" si="5"/>
        <v>0.85</v>
      </c>
      <c r="L22" s="20">
        <f t="shared" si="6"/>
        <v>25.5</v>
      </c>
      <c r="M22" s="6">
        <f t="shared" si="7"/>
        <v>354186.3354</v>
      </c>
      <c r="N22" s="18"/>
      <c r="O22" s="19">
        <f t="shared" si="8"/>
        <v>1</v>
      </c>
      <c r="P22" s="20">
        <f t="shared" si="9"/>
        <v>25.5</v>
      </c>
      <c r="Q22" s="6">
        <f t="shared" si="10"/>
        <v>354186.3354</v>
      </c>
      <c r="R22" s="18"/>
      <c r="S22" s="6">
        <f t="shared" si="11"/>
        <v>-62503.47095</v>
      </c>
    </row>
    <row r="23">
      <c r="A23" s="5" t="s">
        <v>69</v>
      </c>
      <c r="B23" s="16">
        <v>350.0</v>
      </c>
      <c r="C23" s="17">
        <f>if(E23=0,"",sumifs('Billable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3" s="2">
        <v>30.0</v>
      </c>
      <c r="F23" s="6">
        <f t="shared" si="2"/>
        <v>416689.8064</v>
      </c>
      <c r="G23" s="6">
        <f t="shared" si="3"/>
        <v>34724.15053</v>
      </c>
      <c r="H23" s="6">
        <f t="shared" si="4"/>
        <v>8681.037632</v>
      </c>
      <c r="I23" s="5"/>
      <c r="J23" s="18"/>
      <c r="K23" s="19">
        <f t="shared" si="5"/>
        <v>0.85</v>
      </c>
      <c r="L23" s="20">
        <f t="shared" si="6"/>
        <v>25.5</v>
      </c>
      <c r="M23" s="6">
        <f t="shared" si="7"/>
        <v>354186.3354</v>
      </c>
      <c r="N23" s="18"/>
      <c r="O23" s="19">
        <f t="shared" si="8"/>
        <v>1</v>
      </c>
      <c r="P23" s="20">
        <f t="shared" si="9"/>
        <v>25.5</v>
      </c>
      <c r="Q23" s="6">
        <f t="shared" si="10"/>
        <v>354186.3354</v>
      </c>
      <c r="R23" s="18"/>
      <c r="S23" s="6">
        <f t="shared" si="11"/>
        <v>-62503.47095</v>
      </c>
    </row>
    <row r="24">
      <c r="A24" s="5" t="s">
        <v>70</v>
      </c>
      <c r="B24" s="16">
        <v>350.0</v>
      </c>
      <c r="C24" s="17">
        <f>if(E24=0,"",sumifs('Billable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4" s="2">
        <v>30.0</v>
      </c>
      <c r="F24" s="6">
        <f t="shared" si="2"/>
        <v>416689.8064</v>
      </c>
      <c r="G24" s="6">
        <f t="shared" si="3"/>
        <v>34724.15053</v>
      </c>
      <c r="H24" s="6">
        <f t="shared" si="4"/>
        <v>8681.037632</v>
      </c>
      <c r="I24" s="5"/>
      <c r="J24" s="18"/>
      <c r="K24" s="19">
        <f t="shared" si="5"/>
        <v>0.85</v>
      </c>
      <c r="L24" s="20">
        <f t="shared" si="6"/>
        <v>25.5</v>
      </c>
      <c r="M24" s="6">
        <f t="shared" si="7"/>
        <v>354186.3354</v>
      </c>
      <c r="N24" s="18"/>
      <c r="O24" s="19">
        <f t="shared" si="8"/>
        <v>1</v>
      </c>
      <c r="P24" s="20">
        <f t="shared" si="9"/>
        <v>25.5</v>
      </c>
      <c r="Q24" s="6">
        <f t="shared" si="10"/>
        <v>354186.3354</v>
      </c>
      <c r="R24" s="18"/>
      <c r="S24" s="6">
        <f t="shared" si="11"/>
        <v>-62503.47095</v>
      </c>
    </row>
    <row r="25">
      <c r="A25" s="5" t="s">
        <v>71</v>
      </c>
      <c r="B25" s="16">
        <v>350.0</v>
      </c>
      <c r="C25" s="17">
        <f>if(E25=0,"",sumifs('Billable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5" s="2">
        <v>30.0</v>
      </c>
      <c r="F25" s="6">
        <f t="shared" si="2"/>
        <v>416689.8064</v>
      </c>
      <c r="G25" s="6">
        <f t="shared" si="3"/>
        <v>34724.15053</v>
      </c>
      <c r="H25" s="6">
        <f t="shared" si="4"/>
        <v>8681.037632</v>
      </c>
      <c r="I25" s="5"/>
      <c r="J25" s="18"/>
      <c r="K25" s="19">
        <f t="shared" si="5"/>
        <v>0.85</v>
      </c>
      <c r="L25" s="20">
        <f t="shared" si="6"/>
        <v>25.5</v>
      </c>
      <c r="M25" s="6">
        <f t="shared" si="7"/>
        <v>354186.3354</v>
      </c>
      <c r="N25" s="18"/>
      <c r="O25" s="19">
        <f t="shared" si="8"/>
        <v>1</v>
      </c>
      <c r="P25" s="20">
        <f t="shared" si="9"/>
        <v>25.5</v>
      </c>
      <c r="Q25" s="6">
        <f t="shared" si="10"/>
        <v>354186.3354</v>
      </c>
      <c r="R25" s="18"/>
      <c r="S25" s="6">
        <f t="shared" si="11"/>
        <v>-62503.47095</v>
      </c>
    </row>
    <row r="26">
      <c r="A26" s="5" t="s">
        <v>72</v>
      </c>
      <c r="B26" s="16">
        <v>350.0</v>
      </c>
      <c r="C26" s="17">
        <f>if(E26=0,"",sumifs('Billable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6" s="2">
        <v>30.0</v>
      </c>
      <c r="F26" s="6">
        <f t="shared" si="2"/>
        <v>416689.8064</v>
      </c>
      <c r="G26" s="6">
        <f t="shared" si="3"/>
        <v>34724.15053</v>
      </c>
      <c r="H26" s="6">
        <f t="shared" si="4"/>
        <v>8681.037632</v>
      </c>
      <c r="I26" s="5"/>
      <c r="J26" s="18"/>
      <c r="K26" s="19">
        <f t="shared" si="5"/>
        <v>0.85</v>
      </c>
      <c r="L26" s="20">
        <f t="shared" si="6"/>
        <v>25.5</v>
      </c>
      <c r="M26" s="6">
        <f t="shared" si="7"/>
        <v>354186.3354</v>
      </c>
      <c r="N26" s="18"/>
      <c r="O26" s="19">
        <f t="shared" si="8"/>
        <v>1</v>
      </c>
      <c r="P26" s="20">
        <f t="shared" si="9"/>
        <v>25.5</v>
      </c>
      <c r="Q26" s="6">
        <f t="shared" si="10"/>
        <v>354186.3354</v>
      </c>
      <c r="R26" s="18"/>
      <c r="S26" s="6">
        <f t="shared" si="11"/>
        <v>-62503.47095</v>
      </c>
    </row>
    <row r="27">
      <c r="A27" s="5" t="s">
        <v>73</v>
      </c>
      <c r="B27" s="16">
        <v>350.0</v>
      </c>
      <c r="C27" s="17">
        <f>if(E27=0,"",sumifs('Billable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7" s="2">
        <v>30.0</v>
      </c>
      <c r="F27" s="6">
        <f t="shared" si="2"/>
        <v>416689.8064</v>
      </c>
      <c r="G27" s="6">
        <f t="shared" si="3"/>
        <v>34724.15053</v>
      </c>
      <c r="H27" s="6">
        <f t="shared" si="4"/>
        <v>8681.037632</v>
      </c>
      <c r="I27" s="5"/>
      <c r="J27" s="18"/>
      <c r="K27" s="19">
        <f t="shared" si="5"/>
        <v>0.85</v>
      </c>
      <c r="L27" s="20">
        <f t="shared" si="6"/>
        <v>25.5</v>
      </c>
      <c r="M27" s="6">
        <f t="shared" si="7"/>
        <v>354186.3354</v>
      </c>
      <c r="N27" s="18"/>
      <c r="O27" s="19">
        <f t="shared" si="8"/>
        <v>1</v>
      </c>
      <c r="P27" s="20">
        <f t="shared" si="9"/>
        <v>25.5</v>
      </c>
      <c r="Q27" s="6">
        <f t="shared" si="10"/>
        <v>354186.3354</v>
      </c>
      <c r="R27" s="18"/>
      <c r="S27" s="6">
        <f t="shared" si="11"/>
        <v>-62503.47095</v>
      </c>
    </row>
    <row r="28">
      <c r="A28" s="5" t="s">
        <v>74</v>
      </c>
      <c r="B28" s="16">
        <v>35.0</v>
      </c>
      <c r="C28" s="17">
        <f>if(E28=0,"",sumifs('Billable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8" s="2">
        <v>30.0</v>
      </c>
      <c r="F28" s="6">
        <f t="shared" si="2"/>
        <v>416689.8064</v>
      </c>
      <c r="G28" s="6">
        <f t="shared" si="3"/>
        <v>34724.15053</v>
      </c>
      <c r="H28" s="6">
        <f t="shared" si="4"/>
        <v>8681.037632</v>
      </c>
      <c r="I28" s="5"/>
      <c r="J28" s="18"/>
      <c r="K28" s="19">
        <f t="shared" si="5"/>
        <v>0.85</v>
      </c>
      <c r="L28" s="20">
        <f t="shared" si="6"/>
        <v>25.5</v>
      </c>
      <c r="M28" s="6">
        <f t="shared" si="7"/>
        <v>354186.3354</v>
      </c>
      <c r="N28" s="18"/>
      <c r="O28" s="19">
        <f t="shared" si="8"/>
        <v>1</v>
      </c>
      <c r="P28" s="20">
        <f t="shared" si="9"/>
        <v>25.5</v>
      </c>
      <c r="Q28" s="6">
        <f t="shared" si="10"/>
        <v>354186.3354</v>
      </c>
      <c r="R28" s="18"/>
      <c r="S28" s="6">
        <f t="shared" si="11"/>
        <v>-62503.47095</v>
      </c>
    </row>
    <row r="29">
      <c r="A29" s="5" t="s">
        <v>75</v>
      </c>
      <c r="B29" s="16">
        <v>35.0</v>
      </c>
      <c r="C29" s="17">
        <f>if(E29=0,"",sumifs('Billable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9" s="2">
        <v>30.0</v>
      </c>
      <c r="F29" s="6">
        <f t="shared" si="2"/>
        <v>416689.8064</v>
      </c>
      <c r="G29" s="6">
        <f t="shared" si="3"/>
        <v>34724.15053</v>
      </c>
      <c r="H29" s="6">
        <f t="shared" si="4"/>
        <v>8681.037632</v>
      </c>
      <c r="I29" s="5"/>
      <c r="J29" s="18"/>
      <c r="K29" s="19">
        <f t="shared" si="5"/>
        <v>0.85</v>
      </c>
      <c r="L29" s="20">
        <f t="shared" si="6"/>
        <v>25.5</v>
      </c>
      <c r="M29" s="6">
        <f t="shared" si="7"/>
        <v>354186.3354</v>
      </c>
      <c r="N29" s="18"/>
      <c r="O29" s="19">
        <f t="shared" si="8"/>
        <v>1</v>
      </c>
      <c r="P29" s="20">
        <f t="shared" si="9"/>
        <v>25.5</v>
      </c>
      <c r="Q29" s="6">
        <f t="shared" si="10"/>
        <v>354186.3354</v>
      </c>
      <c r="R29" s="18"/>
      <c r="S29" s="6">
        <f t="shared" si="11"/>
        <v>-62503.47095</v>
      </c>
    </row>
    <row r="30">
      <c r="A30" s="5" t="s">
        <v>76</v>
      </c>
      <c r="B30" s="16"/>
      <c r="C30" s="17" t="str">
        <f>if(E30=0,"",sumifs('Billable Hours by state'!D:D,'Billable Hours by state'!B:B,$B$2)*(sumifs('Billable Hours by state'!$I:$I,'Billable Hours by state'!$G:$G,$B$3))*sumifs('Billable Hours by state'!$L:$L,'Billable Hours by state'!$K:$K,$B$4))</f>
        <v/>
      </c>
      <c r="E30" s="2"/>
      <c r="F30" s="6" t="str">
        <f t="shared" si="2"/>
        <v/>
      </c>
      <c r="G30" s="20" t="str">
        <f t="shared" si="3"/>
        <v/>
      </c>
      <c r="H30" s="6" t="str">
        <f t="shared" si="4"/>
        <v/>
      </c>
      <c r="I30" s="5"/>
      <c r="J30" s="18"/>
      <c r="K30" s="19"/>
      <c r="M30" s="6"/>
      <c r="N30" s="18"/>
      <c r="O30" s="19"/>
      <c r="Q30" s="6"/>
      <c r="R30" s="18"/>
    </row>
    <row r="31">
      <c r="B31" s="22"/>
      <c r="C31" s="22"/>
      <c r="J31" s="18"/>
      <c r="K31" s="7"/>
      <c r="M31" s="6"/>
      <c r="N31" s="18"/>
      <c r="O31" s="7"/>
      <c r="Q31" s="6"/>
      <c r="R31" s="18"/>
    </row>
    <row r="32">
      <c r="A32" s="5" t="s">
        <v>25</v>
      </c>
      <c r="B32" s="16">
        <v>150.0</v>
      </c>
      <c r="C32" s="17">
        <f>if(E32=0,"",sumifs('Billable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2" s="2">
        <v>30.0</v>
      </c>
      <c r="F32" s="6">
        <f t="shared" ref="F32:F52" si="12">if(E32=0,"",if($B$1="Industry Avg",(E32*$C32*$B$5),(E32*$B32*$B$5)))</f>
        <v>215579.1012</v>
      </c>
      <c r="G32" s="6">
        <f t="shared" ref="G32:G52" si="13">if(F32/12=0,"",F32/12)</f>
        <v>17964.9251</v>
      </c>
      <c r="H32" s="6">
        <f t="shared" ref="H32:H52" si="14">if(C32*E32=0,"",C32*E32)</f>
        <v>4491.231275</v>
      </c>
      <c r="I32" s="5"/>
      <c r="J32" s="18"/>
      <c r="K32" s="19">
        <f t="shared" ref="K32:K51" si="15">$K$7</f>
        <v>0.85</v>
      </c>
      <c r="L32" s="20">
        <f t="shared" ref="L32:L51" si="16">if(K32=0,"",E32*K32)</f>
        <v>25.5</v>
      </c>
      <c r="M32" s="6">
        <f t="shared" ref="M32:M51" si="17">if($E32=0,"",if($B$1="Industry Avg",(L32*$C32*$B$5),(L32*$B32*$B$5)))</f>
        <v>183242.236</v>
      </c>
      <c r="N32" s="18"/>
      <c r="O32" s="19">
        <f t="shared" ref="O32:O51" si="18">$O$7</f>
        <v>1</v>
      </c>
      <c r="P32" s="20">
        <f t="shared" ref="P32:P51" si="19">if(O32=0,"",L32*O32)</f>
        <v>25.5</v>
      </c>
      <c r="Q32" s="6">
        <f t="shared" ref="Q32:Q51" si="20">if($E32=0,"",if($B$1="Industry Avg",(P32*$C32*$B$5),(P32*$B32*$B$5)))</f>
        <v>183242.236</v>
      </c>
      <c r="R32" s="18"/>
      <c r="S32" s="6">
        <f t="shared" ref="S32:S51" si="21">Q32-F32</f>
        <v>-32336.86518</v>
      </c>
    </row>
    <row r="33">
      <c r="A33" s="5" t="s">
        <v>26</v>
      </c>
      <c r="B33" s="16">
        <v>150.0</v>
      </c>
      <c r="C33" s="17">
        <f>if(E33=0,"",sumifs('Billable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3" s="2">
        <v>30.0</v>
      </c>
      <c r="F33" s="6">
        <f t="shared" si="12"/>
        <v>215579.1012</v>
      </c>
      <c r="G33" s="6">
        <f t="shared" si="13"/>
        <v>17964.9251</v>
      </c>
      <c r="H33" s="6">
        <f t="shared" si="14"/>
        <v>4491.231275</v>
      </c>
      <c r="I33" s="5"/>
      <c r="J33" s="18"/>
      <c r="K33" s="19">
        <f t="shared" si="15"/>
        <v>0.85</v>
      </c>
      <c r="L33" s="20">
        <f t="shared" si="16"/>
        <v>25.5</v>
      </c>
      <c r="M33" s="6">
        <f t="shared" si="17"/>
        <v>183242.236</v>
      </c>
      <c r="N33" s="18"/>
      <c r="O33" s="19">
        <f t="shared" si="18"/>
        <v>1</v>
      </c>
      <c r="P33" s="20">
        <f t="shared" si="19"/>
        <v>25.5</v>
      </c>
      <c r="Q33" s="6">
        <f t="shared" si="20"/>
        <v>183242.236</v>
      </c>
      <c r="R33" s="18"/>
      <c r="S33" s="6">
        <f t="shared" si="21"/>
        <v>-32336.86518</v>
      </c>
    </row>
    <row r="34">
      <c r="A34" s="5" t="s">
        <v>27</v>
      </c>
      <c r="B34" s="16">
        <v>150.0</v>
      </c>
      <c r="C34" s="17">
        <f>if(E34=0,"",sumifs('Billable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4" s="2">
        <v>30.0</v>
      </c>
      <c r="F34" s="6">
        <f t="shared" si="12"/>
        <v>215579.1012</v>
      </c>
      <c r="G34" s="6">
        <f t="shared" si="13"/>
        <v>17964.9251</v>
      </c>
      <c r="H34" s="6">
        <f t="shared" si="14"/>
        <v>4491.231275</v>
      </c>
      <c r="I34" s="5"/>
      <c r="J34" s="18"/>
      <c r="K34" s="19">
        <f t="shared" si="15"/>
        <v>0.85</v>
      </c>
      <c r="L34" s="20">
        <f t="shared" si="16"/>
        <v>25.5</v>
      </c>
      <c r="M34" s="6">
        <f t="shared" si="17"/>
        <v>183242.236</v>
      </c>
      <c r="N34" s="18"/>
      <c r="O34" s="19">
        <f t="shared" si="18"/>
        <v>1</v>
      </c>
      <c r="P34" s="20">
        <f t="shared" si="19"/>
        <v>25.5</v>
      </c>
      <c r="Q34" s="6">
        <f t="shared" si="20"/>
        <v>183242.236</v>
      </c>
      <c r="R34" s="18"/>
      <c r="S34" s="6">
        <f t="shared" si="21"/>
        <v>-32336.86518</v>
      </c>
    </row>
    <row r="35">
      <c r="A35" s="5" t="s">
        <v>28</v>
      </c>
      <c r="B35" s="16">
        <v>150.0</v>
      </c>
      <c r="C35" s="17">
        <f>if(E35=0,"",sumifs('Billable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5" s="2">
        <v>30.0</v>
      </c>
      <c r="F35" s="6">
        <f t="shared" si="12"/>
        <v>215579.1012</v>
      </c>
      <c r="G35" s="6">
        <f t="shared" si="13"/>
        <v>17964.9251</v>
      </c>
      <c r="H35" s="6">
        <f t="shared" si="14"/>
        <v>4491.231275</v>
      </c>
      <c r="I35" s="5"/>
      <c r="J35" s="18"/>
      <c r="K35" s="19">
        <f t="shared" si="15"/>
        <v>0.85</v>
      </c>
      <c r="L35" s="20">
        <f t="shared" si="16"/>
        <v>25.5</v>
      </c>
      <c r="M35" s="6">
        <f t="shared" si="17"/>
        <v>183242.236</v>
      </c>
      <c r="N35" s="18"/>
      <c r="O35" s="19">
        <f t="shared" si="18"/>
        <v>1</v>
      </c>
      <c r="P35" s="20">
        <f t="shared" si="19"/>
        <v>25.5</v>
      </c>
      <c r="Q35" s="6">
        <f t="shared" si="20"/>
        <v>183242.236</v>
      </c>
      <c r="R35" s="18"/>
      <c r="S35" s="6">
        <f t="shared" si="21"/>
        <v>-32336.86518</v>
      </c>
    </row>
    <row r="36">
      <c r="A36" s="5" t="s">
        <v>39</v>
      </c>
      <c r="B36" s="16">
        <v>150.0</v>
      </c>
      <c r="C36" s="17">
        <f>if(E36=0,"",sumifs('Billable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6" s="2">
        <v>30.0</v>
      </c>
      <c r="F36" s="6">
        <f t="shared" si="12"/>
        <v>215579.1012</v>
      </c>
      <c r="G36" s="6">
        <f t="shared" si="13"/>
        <v>17964.9251</v>
      </c>
      <c r="H36" s="6">
        <f t="shared" si="14"/>
        <v>4491.231275</v>
      </c>
      <c r="I36" s="5"/>
      <c r="J36" s="18"/>
      <c r="K36" s="19">
        <f t="shared" si="15"/>
        <v>0.85</v>
      </c>
      <c r="L36" s="20">
        <f t="shared" si="16"/>
        <v>25.5</v>
      </c>
      <c r="M36" s="6">
        <f t="shared" si="17"/>
        <v>183242.236</v>
      </c>
      <c r="N36" s="18"/>
      <c r="O36" s="19">
        <f t="shared" si="18"/>
        <v>1</v>
      </c>
      <c r="P36" s="20">
        <f t="shared" si="19"/>
        <v>25.5</v>
      </c>
      <c r="Q36" s="6">
        <f t="shared" si="20"/>
        <v>183242.236</v>
      </c>
      <c r="R36" s="18"/>
      <c r="S36" s="6">
        <f t="shared" si="21"/>
        <v>-32336.86518</v>
      </c>
    </row>
    <row r="37">
      <c r="A37" s="5" t="s">
        <v>40</v>
      </c>
      <c r="B37" s="16">
        <v>150.0</v>
      </c>
      <c r="C37" s="17">
        <f>if(E37=0,"",sumifs('Billable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7" s="2">
        <v>30.0</v>
      </c>
      <c r="F37" s="6">
        <f t="shared" si="12"/>
        <v>215579.1012</v>
      </c>
      <c r="G37" s="6">
        <f t="shared" si="13"/>
        <v>17964.9251</v>
      </c>
      <c r="H37" s="6">
        <f t="shared" si="14"/>
        <v>4491.231275</v>
      </c>
      <c r="I37" s="5"/>
      <c r="J37" s="18"/>
      <c r="K37" s="19">
        <f t="shared" si="15"/>
        <v>0.85</v>
      </c>
      <c r="L37" s="20">
        <f t="shared" si="16"/>
        <v>25.5</v>
      </c>
      <c r="M37" s="6">
        <f t="shared" si="17"/>
        <v>183242.236</v>
      </c>
      <c r="N37" s="18"/>
      <c r="O37" s="19">
        <f t="shared" si="18"/>
        <v>1</v>
      </c>
      <c r="P37" s="20">
        <f t="shared" si="19"/>
        <v>25.5</v>
      </c>
      <c r="Q37" s="6">
        <f t="shared" si="20"/>
        <v>183242.236</v>
      </c>
      <c r="R37" s="18"/>
      <c r="S37" s="6">
        <f t="shared" si="21"/>
        <v>-32336.86518</v>
      </c>
    </row>
    <row r="38">
      <c r="A38" s="5" t="s">
        <v>41</v>
      </c>
      <c r="B38" s="16">
        <v>150.0</v>
      </c>
      <c r="C38" s="17">
        <f>if(E38=0,"",sumifs('Billable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8" s="2">
        <v>30.0</v>
      </c>
      <c r="F38" s="6">
        <f t="shared" si="12"/>
        <v>215579.1012</v>
      </c>
      <c r="G38" s="6">
        <f t="shared" si="13"/>
        <v>17964.9251</v>
      </c>
      <c r="H38" s="6">
        <f t="shared" si="14"/>
        <v>4491.231275</v>
      </c>
      <c r="I38" s="5"/>
      <c r="J38" s="18"/>
      <c r="K38" s="19">
        <f t="shared" si="15"/>
        <v>0.85</v>
      </c>
      <c r="L38" s="20">
        <f t="shared" si="16"/>
        <v>25.5</v>
      </c>
      <c r="M38" s="6">
        <f t="shared" si="17"/>
        <v>183242.236</v>
      </c>
      <c r="N38" s="18"/>
      <c r="O38" s="19">
        <f t="shared" si="18"/>
        <v>1</v>
      </c>
      <c r="P38" s="20">
        <f t="shared" si="19"/>
        <v>25.5</v>
      </c>
      <c r="Q38" s="6">
        <f t="shared" si="20"/>
        <v>183242.236</v>
      </c>
      <c r="R38" s="18"/>
      <c r="S38" s="6">
        <f t="shared" si="21"/>
        <v>-32336.86518</v>
      </c>
    </row>
    <row r="39">
      <c r="A39" s="5" t="s">
        <v>53</v>
      </c>
      <c r="B39" s="16">
        <v>150.0</v>
      </c>
      <c r="C39" s="17">
        <f>if(E39=0,"",sumifs('Billable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39" s="2">
        <v>30.0</v>
      </c>
      <c r="F39" s="6">
        <f t="shared" si="12"/>
        <v>215579.1012</v>
      </c>
      <c r="G39" s="6">
        <f t="shared" si="13"/>
        <v>17964.9251</v>
      </c>
      <c r="H39" s="6">
        <f t="shared" si="14"/>
        <v>4491.231275</v>
      </c>
      <c r="I39" s="5"/>
      <c r="J39" s="18"/>
      <c r="K39" s="19">
        <f t="shared" si="15"/>
        <v>0.85</v>
      </c>
      <c r="L39" s="20">
        <f t="shared" si="16"/>
        <v>25.5</v>
      </c>
      <c r="M39" s="6">
        <f t="shared" si="17"/>
        <v>183242.236</v>
      </c>
      <c r="N39" s="18"/>
      <c r="O39" s="19">
        <f t="shared" si="18"/>
        <v>1</v>
      </c>
      <c r="P39" s="20">
        <f t="shared" si="19"/>
        <v>25.5</v>
      </c>
      <c r="Q39" s="6">
        <f t="shared" si="20"/>
        <v>183242.236</v>
      </c>
      <c r="R39" s="18"/>
      <c r="S39" s="6">
        <f t="shared" si="21"/>
        <v>-32336.86518</v>
      </c>
    </row>
    <row r="40">
      <c r="A40" s="5" t="s">
        <v>54</v>
      </c>
      <c r="B40" s="16">
        <v>150.0</v>
      </c>
      <c r="C40" s="17">
        <f>if(E40=0,"",sumifs('Billable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0" s="2">
        <v>30.0</v>
      </c>
      <c r="F40" s="6">
        <f t="shared" si="12"/>
        <v>215579.1012</v>
      </c>
      <c r="G40" s="6">
        <f t="shared" si="13"/>
        <v>17964.9251</v>
      </c>
      <c r="H40" s="6">
        <f t="shared" si="14"/>
        <v>4491.231275</v>
      </c>
      <c r="I40" s="5"/>
      <c r="J40" s="18"/>
      <c r="K40" s="19">
        <f t="shared" si="15"/>
        <v>0.85</v>
      </c>
      <c r="L40" s="20">
        <f t="shared" si="16"/>
        <v>25.5</v>
      </c>
      <c r="M40" s="6">
        <f t="shared" si="17"/>
        <v>183242.236</v>
      </c>
      <c r="N40" s="18"/>
      <c r="O40" s="19">
        <f t="shared" si="18"/>
        <v>1</v>
      </c>
      <c r="P40" s="20">
        <f t="shared" si="19"/>
        <v>25.5</v>
      </c>
      <c r="Q40" s="6">
        <f t="shared" si="20"/>
        <v>183242.236</v>
      </c>
      <c r="R40" s="18"/>
      <c r="S40" s="6">
        <f t="shared" si="21"/>
        <v>-32336.86518</v>
      </c>
    </row>
    <row r="41">
      <c r="A41" s="5" t="s">
        <v>55</v>
      </c>
      <c r="B41" s="16">
        <v>150.0</v>
      </c>
      <c r="C41" s="17">
        <f>if(E41=0,"",sumifs('Billable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1" s="2">
        <v>30.0</v>
      </c>
      <c r="F41" s="6">
        <f t="shared" si="12"/>
        <v>215579.1012</v>
      </c>
      <c r="G41" s="6">
        <f t="shared" si="13"/>
        <v>17964.9251</v>
      </c>
      <c r="H41" s="6">
        <f t="shared" si="14"/>
        <v>4491.231275</v>
      </c>
      <c r="I41" s="5"/>
      <c r="J41" s="18"/>
      <c r="K41" s="19">
        <f t="shared" si="15"/>
        <v>0.85</v>
      </c>
      <c r="L41" s="20">
        <f t="shared" si="16"/>
        <v>25.5</v>
      </c>
      <c r="M41" s="6">
        <f t="shared" si="17"/>
        <v>183242.236</v>
      </c>
      <c r="N41" s="18"/>
      <c r="O41" s="19">
        <f t="shared" si="18"/>
        <v>1</v>
      </c>
      <c r="P41" s="20">
        <f t="shared" si="19"/>
        <v>25.5</v>
      </c>
      <c r="Q41" s="6">
        <f t="shared" si="20"/>
        <v>183242.236</v>
      </c>
      <c r="R41" s="18"/>
      <c r="S41" s="6">
        <f t="shared" si="21"/>
        <v>-32336.86518</v>
      </c>
    </row>
    <row r="42">
      <c r="A42" s="5" t="s">
        <v>56</v>
      </c>
      <c r="B42" s="16">
        <v>150.0</v>
      </c>
      <c r="C42" s="17">
        <f>if(E42=0,"",sumifs('Billable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2" s="2">
        <v>30.0</v>
      </c>
      <c r="F42" s="6">
        <f t="shared" si="12"/>
        <v>215579.1012</v>
      </c>
      <c r="G42" s="6">
        <f t="shared" si="13"/>
        <v>17964.9251</v>
      </c>
      <c r="H42" s="6">
        <f t="shared" si="14"/>
        <v>4491.231275</v>
      </c>
      <c r="I42" s="5"/>
      <c r="J42" s="18"/>
      <c r="K42" s="19">
        <f t="shared" si="15"/>
        <v>0.85</v>
      </c>
      <c r="L42" s="20">
        <f t="shared" si="16"/>
        <v>25.5</v>
      </c>
      <c r="M42" s="6">
        <f t="shared" si="17"/>
        <v>183242.236</v>
      </c>
      <c r="N42" s="18"/>
      <c r="O42" s="19">
        <f t="shared" si="18"/>
        <v>1</v>
      </c>
      <c r="P42" s="20">
        <f t="shared" si="19"/>
        <v>25.5</v>
      </c>
      <c r="Q42" s="6">
        <f t="shared" si="20"/>
        <v>183242.236</v>
      </c>
      <c r="R42" s="18"/>
      <c r="S42" s="6">
        <f t="shared" si="21"/>
        <v>-32336.86518</v>
      </c>
    </row>
    <row r="43">
      <c r="A43" s="5" t="s">
        <v>57</v>
      </c>
      <c r="B43" s="16">
        <v>150.0</v>
      </c>
      <c r="C43" s="17">
        <f>if(E43=0,"",sumifs('Billable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3" s="2">
        <v>30.0</v>
      </c>
      <c r="F43" s="6">
        <f t="shared" si="12"/>
        <v>215579.1012</v>
      </c>
      <c r="G43" s="6">
        <f t="shared" si="13"/>
        <v>17964.9251</v>
      </c>
      <c r="H43" s="6">
        <f t="shared" si="14"/>
        <v>4491.231275</v>
      </c>
      <c r="I43" s="5"/>
      <c r="J43" s="18"/>
      <c r="K43" s="19">
        <f t="shared" si="15"/>
        <v>0.85</v>
      </c>
      <c r="L43" s="20">
        <f t="shared" si="16"/>
        <v>25.5</v>
      </c>
      <c r="M43" s="6">
        <f t="shared" si="17"/>
        <v>183242.236</v>
      </c>
      <c r="N43" s="18"/>
      <c r="O43" s="19">
        <f t="shared" si="18"/>
        <v>1</v>
      </c>
      <c r="P43" s="20">
        <f t="shared" si="19"/>
        <v>25.5</v>
      </c>
      <c r="Q43" s="6">
        <f t="shared" si="20"/>
        <v>183242.236</v>
      </c>
      <c r="R43" s="18"/>
      <c r="S43" s="6">
        <f t="shared" si="21"/>
        <v>-32336.86518</v>
      </c>
    </row>
    <row r="44">
      <c r="A44" s="5" t="s">
        <v>58</v>
      </c>
      <c r="B44" s="16">
        <v>150.0</v>
      </c>
      <c r="C44" s="17">
        <f>if(E44=0,"",sumifs('Billable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4" s="2">
        <v>30.0</v>
      </c>
      <c r="F44" s="6">
        <f t="shared" si="12"/>
        <v>215579.1012</v>
      </c>
      <c r="G44" s="6">
        <f t="shared" si="13"/>
        <v>17964.9251</v>
      </c>
      <c r="H44" s="6">
        <f t="shared" si="14"/>
        <v>4491.231275</v>
      </c>
      <c r="I44" s="5"/>
      <c r="J44" s="18"/>
      <c r="K44" s="19">
        <f t="shared" si="15"/>
        <v>0.85</v>
      </c>
      <c r="L44" s="20">
        <f t="shared" si="16"/>
        <v>25.5</v>
      </c>
      <c r="M44" s="6">
        <f t="shared" si="17"/>
        <v>183242.236</v>
      </c>
      <c r="N44" s="18"/>
      <c r="O44" s="19">
        <f t="shared" si="18"/>
        <v>1</v>
      </c>
      <c r="P44" s="20">
        <f t="shared" si="19"/>
        <v>25.5</v>
      </c>
      <c r="Q44" s="6">
        <f t="shared" si="20"/>
        <v>183242.236</v>
      </c>
      <c r="R44" s="18"/>
      <c r="S44" s="6">
        <f t="shared" si="21"/>
        <v>-32336.86518</v>
      </c>
    </row>
    <row r="45">
      <c r="A45" s="5" t="s">
        <v>77</v>
      </c>
      <c r="B45" s="16">
        <v>150.0</v>
      </c>
      <c r="C45" s="17">
        <f>if(E45=0,"",sumifs('Billable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5" s="2">
        <v>30.0</v>
      </c>
      <c r="F45" s="6">
        <f t="shared" si="12"/>
        <v>215579.1012</v>
      </c>
      <c r="G45" s="6">
        <f t="shared" si="13"/>
        <v>17964.9251</v>
      </c>
      <c r="H45" s="6">
        <f t="shared" si="14"/>
        <v>4491.231275</v>
      </c>
      <c r="I45" s="5"/>
      <c r="J45" s="18"/>
      <c r="K45" s="19">
        <f t="shared" si="15"/>
        <v>0.85</v>
      </c>
      <c r="L45" s="20">
        <f t="shared" si="16"/>
        <v>25.5</v>
      </c>
      <c r="M45" s="6">
        <f t="shared" si="17"/>
        <v>183242.236</v>
      </c>
      <c r="N45" s="18"/>
      <c r="O45" s="19">
        <f t="shared" si="18"/>
        <v>1</v>
      </c>
      <c r="P45" s="20">
        <f t="shared" si="19"/>
        <v>25.5</v>
      </c>
      <c r="Q45" s="6">
        <f t="shared" si="20"/>
        <v>183242.236</v>
      </c>
      <c r="R45" s="18"/>
      <c r="S45" s="6">
        <f t="shared" si="21"/>
        <v>-32336.86518</v>
      </c>
    </row>
    <row r="46">
      <c r="A46" s="5" t="s">
        <v>78</v>
      </c>
      <c r="B46" s="16">
        <v>150.0</v>
      </c>
      <c r="C46" s="17">
        <f>if(E46=0,"",sumifs('Billable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6" s="2">
        <v>30.0</v>
      </c>
      <c r="F46" s="6">
        <f t="shared" si="12"/>
        <v>215579.1012</v>
      </c>
      <c r="G46" s="6">
        <f t="shared" si="13"/>
        <v>17964.9251</v>
      </c>
      <c r="H46" s="6">
        <f t="shared" si="14"/>
        <v>4491.231275</v>
      </c>
      <c r="I46" s="5"/>
      <c r="J46" s="18"/>
      <c r="K46" s="19">
        <f t="shared" si="15"/>
        <v>0.85</v>
      </c>
      <c r="L46" s="20">
        <f t="shared" si="16"/>
        <v>25.5</v>
      </c>
      <c r="M46" s="6">
        <f t="shared" si="17"/>
        <v>183242.236</v>
      </c>
      <c r="N46" s="18"/>
      <c r="O46" s="19">
        <f t="shared" si="18"/>
        <v>1</v>
      </c>
      <c r="P46" s="20">
        <f t="shared" si="19"/>
        <v>25.5</v>
      </c>
      <c r="Q46" s="6">
        <f t="shared" si="20"/>
        <v>183242.236</v>
      </c>
      <c r="R46" s="18"/>
      <c r="S46" s="6">
        <f t="shared" si="21"/>
        <v>-32336.86518</v>
      </c>
    </row>
    <row r="47">
      <c r="A47" s="5" t="s">
        <v>79</v>
      </c>
      <c r="B47" s="16">
        <v>150.0</v>
      </c>
      <c r="C47" s="17">
        <f>if(E47=0,"",sumifs('Billable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7" s="2">
        <v>30.0</v>
      </c>
      <c r="F47" s="6">
        <f t="shared" si="12"/>
        <v>215579.1012</v>
      </c>
      <c r="G47" s="6">
        <f t="shared" si="13"/>
        <v>17964.9251</v>
      </c>
      <c r="H47" s="6">
        <f t="shared" si="14"/>
        <v>4491.231275</v>
      </c>
      <c r="I47" s="5"/>
      <c r="J47" s="18"/>
      <c r="K47" s="19">
        <f t="shared" si="15"/>
        <v>0.85</v>
      </c>
      <c r="L47" s="20">
        <f t="shared" si="16"/>
        <v>25.5</v>
      </c>
      <c r="M47" s="6">
        <f t="shared" si="17"/>
        <v>183242.236</v>
      </c>
      <c r="N47" s="18"/>
      <c r="O47" s="19">
        <f t="shared" si="18"/>
        <v>1</v>
      </c>
      <c r="P47" s="20">
        <f t="shared" si="19"/>
        <v>25.5</v>
      </c>
      <c r="Q47" s="6">
        <f t="shared" si="20"/>
        <v>183242.236</v>
      </c>
      <c r="R47" s="18"/>
      <c r="S47" s="6">
        <f t="shared" si="21"/>
        <v>-32336.86518</v>
      </c>
    </row>
    <row r="48">
      <c r="A48" s="5" t="s">
        <v>80</v>
      </c>
      <c r="B48" s="16">
        <v>150.0</v>
      </c>
      <c r="C48" s="17">
        <f>if(E48=0,"",sumifs('Billable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8" s="2">
        <v>30.0</v>
      </c>
      <c r="F48" s="6">
        <f t="shared" si="12"/>
        <v>215579.1012</v>
      </c>
      <c r="G48" s="6">
        <f t="shared" si="13"/>
        <v>17964.9251</v>
      </c>
      <c r="H48" s="6">
        <f t="shared" si="14"/>
        <v>4491.231275</v>
      </c>
      <c r="I48" s="5"/>
      <c r="J48" s="18"/>
      <c r="K48" s="19">
        <f t="shared" si="15"/>
        <v>0.85</v>
      </c>
      <c r="L48" s="20">
        <f t="shared" si="16"/>
        <v>25.5</v>
      </c>
      <c r="M48" s="6">
        <f t="shared" si="17"/>
        <v>183242.236</v>
      </c>
      <c r="N48" s="18"/>
      <c r="O48" s="19">
        <f t="shared" si="18"/>
        <v>1</v>
      </c>
      <c r="P48" s="20">
        <f t="shared" si="19"/>
        <v>25.5</v>
      </c>
      <c r="Q48" s="6">
        <f t="shared" si="20"/>
        <v>183242.236</v>
      </c>
      <c r="R48" s="18"/>
      <c r="S48" s="6">
        <f t="shared" si="21"/>
        <v>-32336.86518</v>
      </c>
    </row>
    <row r="49">
      <c r="A49" s="5" t="s">
        <v>81</v>
      </c>
      <c r="B49" s="16">
        <v>150.0</v>
      </c>
      <c r="C49" s="17">
        <f>if(E49=0,"",sumifs('Billable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9" s="2">
        <v>30.0</v>
      </c>
      <c r="F49" s="6">
        <f t="shared" si="12"/>
        <v>215579.1012</v>
      </c>
      <c r="G49" s="6">
        <f t="shared" si="13"/>
        <v>17964.9251</v>
      </c>
      <c r="H49" s="6">
        <f t="shared" si="14"/>
        <v>4491.231275</v>
      </c>
      <c r="I49" s="5"/>
      <c r="J49" s="18"/>
      <c r="K49" s="19">
        <f t="shared" si="15"/>
        <v>0.85</v>
      </c>
      <c r="L49" s="20">
        <f t="shared" si="16"/>
        <v>25.5</v>
      </c>
      <c r="M49" s="6">
        <f t="shared" si="17"/>
        <v>183242.236</v>
      </c>
      <c r="N49" s="18"/>
      <c r="O49" s="19">
        <f t="shared" si="18"/>
        <v>1</v>
      </c>
      <c r="P49" s="20">
        <f t="shared" si="19"/>
        <v>25.5</v>
      </c>
      <c r="Q49" s="6">
        <f t="shared" si="20"/>
        <v>183242.236</v>
      </c>
      <c r="R49" s="18"/>
      <c r="S49" s="6">
        <f t="shared" si="21"/>
        <v>-32336.86518</v>
      </c>
    </row>
    <row r="50">
      <c r="A50" s="5" t="s">
        <v>82</v>
      </c>
      <c r="B50" s="16">
        <v>150.0</v>
      </c>
      <c r="C50" s="17">
        <f>if(E50=0,"",sumifs('Billable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0" s="2">
        <v>30.0</v>
      </c>
      <c r="F50" s="6">
        <f t="shared" si="12"/>
        <v>215579.1012</v>
      </c>
      <c r="G50" s="6">
        <f t="shared" si="13"/>
        <v>17964.9251</v>
      </c>
      <c r="H50" s="6">
        <f t="shared" si="14"/>
        <v>4491.231275</v>
      </c>
      <c r="I50" s="5"/>
      <c r="J50" s="18"/>
      <c r="K50" s="19">
        <f t="shared" si="15"/>
        <v>0.85</v>
      </c>
      <c r="L50" s="20">
        <f t="shared" si="16"/>
        <v>25.5</v>
      </c>
      <c r="M50" s="6">
        <f t="shared" si="17"/>
        <v>183242.236</v>
      </c>
      <c r="N50" s="18"/>
      <c r="O50" s="19">
        <f t="shared" si="18"/>
        <v>1</v>
      </c>
      <c r="P50" s="20">
        <f t="shared" si="19"/>
        <v>25.5</v>
      </c>
      <c r="Q50" s="6">
        <f t="shared" si="20"/>
        <v>183242.236</v>
      </c>
      <c r="R50" s="18"/>
      <c r="S50" s="6">
        <f t="shared" si="21"/>
        <v>-32336.86518</v>
      </c>
    </row>
    <row r="51">
      <c r="A51" s="5" t="s">
        <v>83</v>
      </c>
      <c r="B51" s="16">
        <v>150.0</v>
      </c>
      <c r="C51" s="17">
        <f>if(E51=0,"",sumifs('Billable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1" s="2">
        <v>30.0</v>
      </c>
      <c r="F51" s="6">
        <f t="shared" si="12"/>
        <v>215579.1012</v>
      </c>
      <c r="G51" s="6">
        <f t="shared" si="13"/>
        <v>17964.9251</v>
      </c>
      <c r="H51" s="6">
        <f t="shared" si="14"/>
        <v>4491.231275</v>
      </c>
      <c r="I51" s="5"/>
      <c r="J51" s="18"/>
      <c r="K51" s="19">
        <f t="shared" si="15"/>
        <v>0.85</v>
      </c>
      <c r="L51" s="20">
        <f t="shared" si="16"/>
        <v>25.5</v>
      </c>
      <c r="M51" s="6">
        <f t="shared" si="17"/>
        <v>183242.236</v>
      </c>
      <c r="N51" s="18"/>
      <c r="O51" s="19">
        <f t="shared" si="18"/>
        <v>1</v>
      </c>
      <c r="P51" s="20">
        <f t="shared" si="19"/>
        <v>25.5</v>
      </c>
      <c r="Q51" s="6">
        <f t="shared" si="20"/>
        <v>183242.236</v>
      </c>
      <c r="R51" s="18"/>
      <c r="S51" s="6">
        <f t="shared" si="21"/>
        <v>-32336.86518</v>
      </c>
    </row>
    <row r="52">
      <c r="A52" s="5" t="s">
        <v>84</v>
      </c>
      <c r="B52" s="16"/>
      <c r="C52" s="17" t="str">
        <f>if(E52=0,"",sumifs('Billable Hours by state'!E:E,'Billable Hours by state'!B:B,$B$2)*(sumifs('Billable Hours by state'!$I:$I,'Billable Hours by state'!$G:$G,$B$3))*sumifs('Billable Hours by state'!$L:$L,'Billable Hours by state'!$K:$K,$B$4))</f>
        <v/>
      </c>
      <c r="E52" s="2"/>
      <c r="F52" s="6" t="str">
        <f t="shared" si="12"/>
        <v/>
      </c>
      <c r="G52" s="20" t="str">
        <f t="shared" si="13"/>
        <v/>
      </c>
      <c r="H52" s="6" t="str">
        <f t="shared" si="14"/>
        <v/>
      </c>
      <c r="I52" s="5"/>
      <c r="J52" s="18"/>
      <c r="K52" s="19"/>
      <c r="M52" s="6"/>
      <c r="N52" s="18"/>
      <c r="O52" s="19"/>
      <c r="Q52" s="6"/>
      <c r="R52" s="18"/>
    </row>
    <row r="53">
      <c r="B53" s="22"/>
      <c r="C53" s="22"/>
      <c r="J53" s="18"/>
      <c r="K53" s="7"/>
      <c r="M53" s="6"/>
      <c r="N53" s="18"/>
      <c r="O53" s="7"/>
      <c r="Q53" s="6"/>
      <c r="R53" s="18"/>
    </row>
    <row r="54">
      <c r="A54" s="5" t="s">
        <v>29</v>
      </c>
      <c r="B54" s="16">
        <v>85.0</v>
      </c>
      <c r="C54" s="22">
        <f t="shared" ref="C54:C72" si="22">if(E54=0,"",C32*0.55)</f>
        <v>82.33924004</v>
      </c>
      <c r="E54" s="2">
        <v>30.0</v>
      </c>
      <c r="F54" s="6">
        <f t="shared" ref="F54:F72" si="23">if(E54=0,"",if($B$1="Industry Avg",(E54*$C54*$B$5),(E54*$B54*$B$5)))</f>
        <v>118568.5057</v>
      </c>
      <c r="G54" s="6">
        <f t="shared" ref="G54:G72" si="24">if(F54/12=0,"",F54/12)</f>
        <v>9880.708805</v>
      </c>
      <c r="H54" s="6">
        <f t="shared" ref="H54:H72" si="25">if(C54*E54=0,"",C54*E54)</f>
        <v>2470.177201</v>
      </c>
      <c r="I54" s="5"/>
      <c r="J54" s="18"/>
      <c r="K54" s="19">
        <f t="shared" ref="K54:K72" si="26">$K$7</f>
        <v>0.85</v>
      </c>
      <c r="L54" s="20">
        <f t="shared" ref="L54:L72" si="27">if(K54=0,"",E54*K54)</f>
        <v>25.5</v>
      </c>
      <c r="M54" s="6">
        <f t="shared" ref="M54:M72" si="28">if($E54=0,"",if($B$1="Industry Avg",(L54*$C54*$B$5),(L54*$B54*$B$5)))</f>
        <v>100783.2298</v>
      </c>
      <c r="N54" s="18"/>
      <c r="O54" s="19">
        <f t="shared" ref="O54:O72" si="29">$O$7</f>
        <v>1</v>
      </c>
      <c r="P54" s="20">
        <f t="shared" ref="P54:P72" si="30">if(O54=0,"",L54*O54)</f>
        <v>25.5</v>
      </c>
      <c r="Q54" s="6">
        <f t="shared" ref="Q54:Q72" si="31">if($E54=0,"",if($B$1="Industry Avg",(P54*$C54*$B$5),(P54*$B54*$B$5)))</f>
        <v>100783.2298</v>
      </c>
      <c r="R54" s="18"/>
      <c r="S54" s="6">
        <f t="shared" ref="S54:S72" si="32">Q54-F54</f>
        <v>-17785.27585</v>
      </c>
    </row>
    <row r="55">
      <c r="A55" s="5" t="s">
        <v>30</v>
      </c>
      <c r="B55" s="16">
        <v>85.0</v>
      </c>
      <c r="C55" s="22">
        <f t="shared" si="22"/>
        <v>82.33924004</v>
      </c>
      <c r="E55" s="2">
        <v>30.0</v>
      </c>
      <c r="F55" s="6">
        <f t="shared" si="23"/>
        <v>118568.5057</v>
      </c>
      <c r="G55" s="6">
        <f t="shared" si="24"/>
        <v>9880.708805</v>
      </c>
      <c r="H55" s="6">
        <f t="shared" si="25"/>
        <v>2470.177201</v>
      </c>
      <c r="I55" s="5"/>
      <c r="J55" s="18"/>
      <c r="K55" s="19">
        <f t="shared" si="26"/>
        <v>0.85</v>
      </c>
      <c r="L55" s="20">
        <f t="shared" si="27"/>
        <v>25.5</v>
      </c>
      <c r="M55" s="6">
        <f t="shared" si="28"/>
        <v>100783.2298</v>
      </c>
      <c r="N55" s="18"/>
      <c r="O55" s="19">
        <f t="shared" si="29"/>
        <v>1</v>
      </c>
      <c r="P55" s="20">
        <f t="shared" si="30"/>
        <v>25.5</v>
      </c>
      <c r="Q55" s="6">
        <f t="shared" si="31"/>
        <v>100783.2298</v>
      </c>
      <c r="R55" s="18"/>
      <c r="S55" s="6">
        <f t="shared" si="32"/>
        <v>-17785.27585</v>
      </c>
    </row>
    <row r="56">
      <c r="A56" s="5" t="s">
        <v>31</v>
      </c>
      <c r="B56" s="16">
        <v>85.0</v>
      </c>
      <c r="C56" s="22">
        <f t="shared" si="22"/>
        <v>82.33924004</v>
      </c>
      <c r="E56" s="2">
        <v>30.0</v>
      </c>
      <c r="F56" s="6">
        <f t="shared" si="23"/>
        <v>118568.5057</v>
      </c>
      <c r="G56" s="6">
        <f t="shared" si="24"/>
        <v>9880.708805</v>
      </c>
      <c r="H56" s="6">
        <f t="shared" si="25"/>
        <v>2470.177201</v>
      </c>
      <c r="I56" s="5"/>
      <c r="J56" s="18"/>
      <c r="K56" s="19">
        <f t="shared" si="26"/>
        <v>0.85</v>
      </c>
      <c r="L56" s="20">
        <f t="shared" si="27"/>
        <v>25.5</v>
      </c>
      <c r="M56" s="6">
        <f t="shared" si="28"/>
        <v>100783.2298</v>
      </c>
      <c r="N56" s="18"/>
      <c r="O56" s="19">
        <f t="shared" si="29"/>
        <v>1</v>
      </c>
      <c r="P56" s="20">
        <f t="shared" si="30"/>
        <v>25.5</v>
      </c>
      <c r="Q56" s="6">
        <f t="shared" si="31"/>
        <v>100783.2298</v>
      </c>
      <c r="R56" s="18"/>
      <c r="S56" s="6">
        <f t="shared" si="32"/>
        <v>-17785.27585</v>
      </c>
    </row>
    <row r="57">
      <c r="A57" s="5" t="s">
        <v>32</v>
      </c>
      <c r="B57" s="16">
        <v>85.0</v>
      </c>
      <c r="C57" s="22">
        <f t="shared" si="22"/>
        <v>82.33924004</v>
      </c>
      <c r="E57" s="2">
        <v>30.0</v>
      </c>
      <c r="F57" s="6">
        <f t="shared" si="23"/>
        <v>118568.5057</v>
      </c>
      <c r="G57" s="6">
        <f t="shared" si="24"/>
        <v>9880.708805</v>
      </c>
      <c r="H57" s="6">
        <f t="shared" si="25"/>
        <v>2470.177201</v>
      </c>
      <c r="I57" s="5"/>
      <c r="J57" s="18"/>
      <c r="K57" s="19">
        <f t="shared" si="26"/>
        <v>0.85</v>
      </c>
      <c r="L57" s="20">
        <f t="shared" si="27"/>
        <v>25.5</v>
      </c>
      <c r="M57" s="6">
        <f t="shared" si="28"/>
        <v>100783.2298</v>
      </c>
      <c r="N57" s="18"/>
      <c r="O57" s="19">
        <f t="shared" si="29"/>
        <v>1</v>
      </c>
      <c r="P57" s="20">
        <f t="shared" si="30"/>
        <v>25.5</v>
      </c>
      <c r="Q57" s="6">
        <f t="shared" si="31"/>
        <v>100783.2298</v>
      </c>
      <c r="R57" s="18"/>
      <c r="S57" s="6">
        <f t="shared" si="32"/>
        <v>-17785.27585</v>
      </c>
    </row>
    <row r="58">
      <c r="A58" s="5" t="s">
        <v>42</v>
      </c>
      <c r="B58" s="16">
        <v>85.0</v>
      </c>
      <c r="C58" s="22">
        <f t="shared" si="22"/>
        <v>82.33924004</v>
      </c>
      <c r="E58" s="2">
        <v>30.0</v>
      </c>
      <c r="F58" s="6">
        <f t="shared" si="23"/>
        <v>118568.5057</v>
      </c>
      <c r="G58" s="6">
        <f t="shared" si="24"/>
        <v>9880.708805</v>
      </c>
      <c r="H58" s="6">
        <f t="shared" si="25"/>
        <v>2470.177201</v>
      </c>
      <c r="I58" s="5"/>
      <c r="J58" s="18"/>
      <c r="K58" s="19">
        <f t="shared" si="26"/>
        <v>0.85</v>
      </c>
      <c r="L58" s="20">
        <f t="shared" si="27"/>
        <v>25.5</v>
      </c>
      <c r="M58" s="6">
        <f t="shared" si="28"/>
        <v>100783.2298</v>
      </c>
      <c r="N58" s="18"/>
      <c r="O58" s="19">
        <f t="shared" si="29"/>
        <v>1</v>
      </c>
      <c r="P58" s="20">
        <f t="shared" si="30"/>
        <v>25.5</v>
      </c>
      <c r="Q58" s="6">
        <f t="shared" si="31"/>
        <v>100783.2298</v>
      </c>
      <c r="R58" s="18"/>
      <c r="S58" s="6">
        <f t="shared" si="32"/>
        <v>-17785.27585</v>
      </c>
    </row>
    <row r="59">
      <c r="A59" s="5" t="s">
        <v>43</v>
      </c>
      <c r="B59" s="16">
        <v>85.0</v>
      </c>
      <c r="C59" s="22">
        <f t="shared" si="22"/>
        <v>82.33924004</v>
      </c>
      <c r="E59" s="2">
        <v>30.0</v>
      </c>
      <c r="F59" s="6">
        <f t="shared" si="23"/>
        <v>118568.5057</v>
      </c>
      <c r="G59" s="6">
        <f t="shared" si="24"/>
        <v>9880.708805</v>
      </c>
      <c r="H59" s="6">
        <f t="shared" si="25"/>
        <v>2470.177201</v>
      </c>
      <c r="I59" s="5"/>
      <c r="J59" s="18"/>
      <c r="K59" s="19">
        <f t="shared" si="26"/>
        <v>0.85</v>
      </c>
      <c r="L59" s="20">
        <f t="shared" si="27"/>
        <v>25.5</v>
      </c>
      <c r="M59" s="6">
        <f t="shared" si="28"/>
        <v>100783.2298</v>
      </c>
      <c r="N59" s="18"/>
      <c r="O59" s="19">
        <f t="shared" si="29"/>
        <v>1</v>
      </c>
      <c r="P59" s="20">
        <f t="shared" si="30"/>
        <v>25.5</v>
      </c>
      <c r="Q59" s="6">
        <f t="shared" si="31"/>
        <v>100783.2298</v>
      </c>
      <c r="R59" s="18"/>
      <c r="S59" s="6">
        <f t="shared" si="32"/>
        <v>-17785.27585</v>
      </c>
    </row>
    <row r="60">
      <c r="A60" s="5" t="s">
        <v>59</v>
      </c>
      <c r="B60" s="16">
        <v>85.0</v>
      </c>
      <c r="C60" s="22">
        <f t="shared" si="22"/>
        <v>82.33924004</v>
      </c>
      <c r="E60" s="2">
        <v>30.0</v>
      </c>
      <c r="F60" s="6">
        <f t="shared" si="23"/>
        <v>118568.5057</v>
      </c>
      <c r="G60" s="6">
        <f t="shared" si="24"/>
        <v>9880.708805</v>
      </c>
      <c r="H60" s="6">
        <f t="shared" si="25"/>
        <v>2470.177201</v>
      </c>
      <c r="I60" s="5"/>
      <c r="J60" s="18"/>
      <c r="K60" s="19">
        <f t="shared" si="26"/>
        <v>0.85</v>
      </c>
      <c r="L60" s="20">
        <f t="shared" si="27"/>
        <v>25.5</v>
      </c>
      <c r="M60" s="6">
        <f t="shared" si="28"/>
        <v>100783.2298</v>
      </c>
      <c r="N60" s="18"/>
      <c r="O60" s="19">
        <f t="shared" si="29"/>
        <v>1</v>
      </c>
      <c r="P60" s="20">
        <f t="shared" si="30"/>
        <v>25.5</v>
      </c>
      <c r="Q60" s="6">
        <f t="shared" si="31"/>
        <v>100783.2298</v>
      </c>
      <c r="R60" s="18"/>
      <c r="S60" s="6">
        <f t="shared" si="32"/>
        <v>-17785.27585</v>
      </c>
    </row>
    <row r="61">
      <c r="A61" s="5" t="s">
        <v>60</v>
      </c>
      <c r="B61" s="16">
        <v>85.0</v>
      </c>
      <c r="C61" s="22">
        <f t="shared" si="22"/>
        <v>82.33924004</v>
      </c>
      <c r="E61" s="2">
        <v>30.0</v>
      </c>
      <c r="F61" s="6">
        <f t="shared" si="23"/>
        <v>118568.5057</v>
      </c>
      <c r="G61" s="6">
        <f t="shared" si="24"/>
        <v>9880.708805</v>
      </c>
      <c r="H61" s="6">
        <f t="shared" si="25"/>
        <v>2470.177201</v>
      </c>
      <c r="I61" s="5"/>
      <c r="J61" s="18"/>
      <c r="K61" s="19">
        <f t="shared" si="26"/>
        <v>0.85</v>
      </c>
      <c r="L61" s="20">
        <f t="shared" si="27"/>
        <v>25.5</v>
      </c>
      <c r="M61" s="6">
        <f t="shared" si="28"/>
        <v>100783.2298</v>
      </c>
      <c r="N61" s="18"/>
      <c r="O61" s="19">
        <f t="shared" si="29"/>
        <v>1</v>
      </c>
      <c r="P61" s="20">
        <f t="shared" si="30"/>
        <v>25.5</v>
      </c>
      <c r="Q61" s="6">
        <f t="shared" si="31"/>
        <v>100783.2298</v>
      </c>
      <c r="R61" s="18"/>
      <c r="S61" s="6">
        <f t="shared" si="32"/>
        <v>-17785.27585</v>
      </c>
    </row>
    <row r="62">
      <c r="A62" s="5" t="s">
        <v>61</v>
      </c>
      <c r="B62" s="16">
        <v>85.0</v>
      </c>
      <c r="C62" s="22">
        <f t="shared" si="22"/>
        <v>82.33924004</v>
      </c>
      <c r="E62" s="2">
        <v>30.0</v>
      </c>
      <c r="F62" s="6">
        <f t="shared" si="23"/>
        <v>118568.5057</v>
      </c>
      <c r="G62" s="6">
        <f t="shared" si="24"/>
        <v>9880.708805</v>
      </c>
      <c r="H62" s="6">
        <f t="shared" si="25"/>
        <v>2470.177201</v>
      </c>
      <c r="I62" s="5"/>
      <c r="J62" s="18"/>
      <c r="K62" s="19">
        <f t="shared" si="26"/>
        <v>0.85</v>
      </c>
      <c r="L62" s="20">
        <f t="shared" si="27"/>
        <v>25.5</v>
      </c>
      <c r="M62" s="6">
        <f t="shared" si="28"/>
        <v>100783.2298</v>
      </c>
      <c r="N62" s="18"/>
      <c r="O62" s="19">
        <f t="shared" si="29"/>
        <v>1</v>
      </c>
      <c r="P62" s="20">
        <f t="shared" si="30"/>
        <v>25.5</v>
      </c>
      <c r="Q62" s="6">
        <f t="shared" si="31"/>
        <v>100783.2298</v>
      </c>
      <c r="R62" s="18"/>
      <c r="S62" s="6">
        <f t="shared" si="32"/>
        <v>-17785.27585</v>
      </c>
    </row>
    <row r="63">
      <c r="A63" s="5" t="s">
        <v>62</v>
      </c>
      <c r="B63" s="16">
        <v>85.0</v>
      </c>
      <c r="C63" s="22">
        <f t="shared" si="22"/>
        <v>82.33924004</v>
      </c>
      <c r="E63" s="2">
        <v>30.0</v>
      </c>
      <c r="F63" s="6">
        <f t="shared" si="23"/>
        <v>118568.5057</v>
      </c>
      <c r="G63" s="6">
        <f t="shared" si="24"/>
        <v>9880.708805</v>
      </c>
      <c r="H63" s="6">
        <f t="shared" si="25"/>
        <v>2470.177201</v>
      </c>
      <c r="I63" s="5"/>
      <c r="J63" s="18"/>
      <c r="K63" s="19">
        <f t="shared" si="26"/>
        <v>0.85</v>
      </c>
      <c r="L63" s="20">
        <f t="shared" si="27"/>
        <v>25.5</v>
      </c>
      <c r="M63" s="6">
        <f t="shared" si="28"/>
        <v>100783.2298</v>
      </c>
      <c r="N63" s="18"/>
      <c r="O63" s="19">
        <f t="shared" si="29"/>
        <v>1</v>
      </c>
      <c r="P63" s="20">
        <f t="shared" si="30"/>
        <v>25.5</v>
      </c>
      <c r="Q63" s="6">
        <f t="shared" si="31"/>
        <v>100783.2298</v>
      </c>
      <c r="R63" s="18"/>
      <c r="S63" s="6">
        <f t="shared" si="32"/>
        <v>-17785.27585</v>
      </c>
    </row>
    <row r="64">
      <c r="A64" s="5" t="s">
        <v>63</v>
      </c>
      <c r="B64" s="16">
        <v>85.0</v>
      </c>
      <c r="C64" s="22">
        <f t="shared" si="22"/>
        <v>82.33924004</v>
      </c>
      <c r="E64" s="2">
        <v>30.0</v>
      </c>
      <c r="F64" s="6">
        <f t="shared" si="23"/>
        <v>118568.5057</v>
      </c>
      <c r="G64" s="6">
        <f t="shared" si="24"/>
        <v>9880.708805</v>
      </c>
      <c r="H64" s="6">
        <f t="shared" si="25"/>
        <v>2470.177201</v>
      </c>
      <c r="I64" s="5"/>
      <c r="J64" s="18"/>
      <c r="K64" s="19">
        <f t="shared" si="26"/>
        <v>0.85</v>
      </c>
      <c r="L64" s="20">
        <f t="shared" si="27"/>
        <v>25.5</v>
      </c>
      <c r="M64" s="6">
        <f t="shared" si="28"/>
        <v>100783.2298</v>
      </c>
      <c r="N64" s="18"/>
      <c r="O64" s="19">
        <f t="shared" si="29"/>
        <v>1</v>
      </c>
      <c r="P64" s="20">
        <f t="shared" si="30"/>
        <v>25.5</v>
      </c>
      <c r="Q64" s="6">
        <f t="shared" si="31"/>
        <v>100783.2298</v>
      </c>
      <c r="R64" s="18"/>
      <c r="S64" s="6">
        <f t="shared" si="32"/>
        <v>-17785.27585</v>
      </c>
    </row>
    <row r="65">
      <c r="A65" s="5" t="s">
        <v>64</v>
      </c>
      <c r="B65" s="16">
        <v>85.0</v>
      </c>
      <c r="C65" s="22">
        <f t="shared" si="22"/>
        <v>82.33924004</v>
      </c>
      <c r="E65" s="2">
        <v>30.0</v>
      </c>
      <c r="F65" s="6">
        <f t="shared" si="23"/>
        <v>118568.5057</v>
      </c>
      <c r="G65" s="6">
        <f t="shared" si="24"/>
        <v>9880.708805</v>
      </c>
      <c r="H65" s="6">
        <f t="shared" si="25"/>
        <v>2470.177201</v>
      </c>
      <c r="I65" s="5"/>
      <c r="J65" s="18"/>
      <c r="K65" s="19">
        <f t="shared" si="26"/>
        <v>0.85</v>
      </c>
      <c r="L65" s="20">
        <f t="shared" si="27"/>
        <v>25.5</v>
      </c>
      <c r="M65" s="6">
        <f t="shared" si="28"/>
        <v>100783.2298</v>
      </c>
      <c r="N65" s="18"/>
      <c r="O65" s="19">
        <f t="shared" si="29"/>
        <v>1</v>
      </c>
      <c r="P65" s="20">
        <f t="shared" si="30"/>
        <v>25.5</v>
      </c>
      <c r="Q65" s="6">
        <f t="shared" si="31"/>
        <v>100783.2298</v>
      </c>
      <c r="R65" s="18"/>
      <c r="S65" s="6">
        <f t="shared" si="32"/>
        <v>-17785.27585</v>
      </c>
    </row>
    <row r="66">
      <c r="A66" s="5" t="s">
        <v>65</v>
      </c>
      <c r="B66" s="16">
        <v>85.0</v>
      </c>
      <c r="C66" s="22">
        <f t="shared" si="22"/>
        <v>82.33924004</v>
      </c>
      <c r="E66" s="2">
        <v>30.0</v>
      </c>
      <c r="F66" s="6">
        <f t="shared" si="23"/>
        <v>118568.5057</v>
      </c>
      <c r="G66" s="6">
        <f t="shared" si="24"/>
        <v>9880.708805</v>
      </c>
      <c r="H66" s="6">
        <f t="shared" si="25"/>
        <v>2470.177201</v>
      </c>
      <c r="I66" s="5"/>
      <c r="J66" s="18"/>
      <c r="K66" s="19">
        <f t="shared" si="26"/>
        <v>0.85</v>
      </c>
      <c r="L66" s="20">
        <f t="shared" si="27"/>
        <v>25.5</v>
      </c>
      <c r="M66" s="6">
        <f t="shared" si="28"/>
        <v>100783.2298</v>
      </c>
      <c r="N66" s="18"/>
      <c r="O66" s="19">
        <f t="shared" si="29"/>
        <v>1</v>
      </c>
      <c r="P66" s="20">
        <f t="shared" si="30"/>
        <v>25.5</v>
      </c>
      <c r="Q66" s="6">
        <f t="shared" si="31"/>
        <v>100783.2298</v>
      </c>
      <c r="R66" s="18"/>
      <c r="S66" s="6">
        <f t="shared" si="32"/>
        <v>-17785.27585</v>
      </c>
    </row>
    <row r="67">
      <c r="A67" s="5" t="s">
        <v>66</v>
      </c>
      <c r="B67" s="16">
        <v>85.0</v>
      </c>
      <c r="C67" s="22">
        <f t="shared" si="22"/>
        <v>82.33924004</v>
      </c>
      <c r="E67" s="2">
        <v>30.0</v>
      </c>
      <c r="F67" s="6">
        <f t="shared" si="23"/>
        <v>118568.5057</v>
      </c>
      <c r="G67" s="6">
        <f t="shared" si="24"/>
        <v>9880.708805</v>
      </c>
      <c r="H67" s="6">
        <f t="shared" si="25"/>
        <v>2470.177201</v>
      </c>
      <c r="I67" s="5"/>
      <c r="J67" s="18"/>
      <c r="K67" s="19">
        <f t="shared" si="26"/>
        <v>0.85</v>
      </c>
      <c r="L67" s="20">
        <f t="shared" si="27"/>
        <v>25.5</v>
      </c>
      <c r="M67" s="6">
        <f t="shared" si="28"/>
        <v>100783.2298</v>
      </c>
      <c r="N67" s="18"/>
      <c r="O67" s="19">
        <f t="shared" si="29"/>
        <v>1</v>
      </c>
      <c r="P67" s="20">
        <f t="shared" si="30"/>
        <v>25.5</v>
      </c>
      <c r="Q67" s="6">
        <f t="shared" si="31"/>
        <v>100783.2298</v>
      </c>
      <c r="R67" s="18"/>
      <c r="S67" s="6">
        <f t="shared" si="32"/>
        <v>-17785.27585</v>
      </c>
    </row>
    <row r="68">
      <c r="A68" s="5" t="s">
        <v>85</v>
      </c>
      <c r="B68" s="16">
        <v>85.0</v>
      </c>
      <c r="C68" s="22">
        <f t="shared" si="22"/>
        <v>82.33924004</v>
      </c>
      <c r="E68" s="2">
        <v>30.0</v>
      </c>
      <c r="F68" s="6">
        <f t="shared" si="23"/>
        <v>118568.5057</v>
      </c>
      <c r="G68" s="6">
        <f t="shared" si="24"/>
        <v>9880.708805</v>
      </c>
      <c r="H68" s="6">
        <f t="shared" si="25"/>
        <v>2470.177201</v>
      </c>
      <c r="I68" s="5"/>
      <c r="J68" s="18"/>
      <c r="K68" s="19">
        <f t="shared" si="26"/>
        <v>0.85</v>
      </c>
      <c r="L68" s="20">
        <f t="shared" si="27"/>
        <v>25.5</v>
      </c>
      <c r="M68" s="6">
        <f t="shared" si="28"/>
        <v>100783.2298</v>
      </c>
      <c r="N68" s="18"/>
      <c r="O68" s="19">
        <f t="shared" si="29"/>
        <v>1</v>
      </c>
      <c r="P68" s="20">
        <f t="shared" si="30"/>
        <v>25.5</v>
      </c>
      <c r="Q68" s="6">
        <f t="shared" si="31"/>
        <v>100783.2298</v>
      </c>
      <c r="R68" s="18"/>
      <c r="S68" s="6">
        <f t="shared" si="32"/>
        <v>-17785.27585</v>
      </c>
    </row>
    <row r="69">
      <c r="A69" s="5" t="s">
        <v>86</v>
      </c>
      <c r="B69" s="16">
        <v>85.0</v>
      </c>
      <c r="C69" s="22">
        <f t="shared" si="22"/>
        <v>82.33924004</v>
      </c>
      <c r="E69" s="2">
        <v>30.0</v>
      </c>
      <c r="F69" s="6">
        <f t="shared" si="23"/>
        <v>118568.5057</v>
      </c>
      <c r="G69" s="6">
        <f t="shared" si="24"/>
        <v>9880.708805</v>
      </c>
      <c r="H69" s="6">
        <f t="shared" si="25"/>
        <v>2470.177201</v>
      </c>
      <c r="I69" s="5"/>
      <c r="J69" s="18"/>
      <c r="K69" s="19">
        <f t="shared" si="26"/>
        <v>0.85</v>
      </c>
      <c r="L69" s="20">
        <f t="shared" si="27"/>
        <v>25.5</v>
      </c>
      <c r="M69" s="6">
        <f t="shared" si="28"/>
        <v>100783.2298</v>
      </c>
      <c r="N69" s="18"/>
      <c r="O69" s="19">
        <f t="shared" si="29"/>
        <v>1</v>
      </c>
      <c r="P69" s="20">
        <f t="shared" si="30"/>
        <v>25.5</v>
      </c>
      <c r="Q69" s="6">
        <f t="shared" si="31"/>
        <v>100783.2298</v>
      </c>
      <c r="R69" s="18"/>
      <c r="S69" s="6">
        <f t="shared" si="32"/>
        <v>-17785.27585</v>
      </c>
    </row>
    <row r="70">
      <c r="A70" s="5" t="s">
        <v>87</v>
      </c>
      <c r="B70" s="16">
        <v>85.0</v>
      </c>
      <c r="C70" s="22">
        <f t="shared" si="22"/>
        <v>82.33924004</v>
      </c>
      <c r="E70" s="2">
        <v>30.0</v>
      </c>
      <c r="F70" s="6">
        <f t="shared" si="23"/>
        <v>118568.5057</v>
      </c>
      <c r="G70" s="6">
        <f t="shared" si="24"/>
        <v>9880.708805</v>
      </c>
      <c r="H70" s="6">
        <f t="shared" si="25"/>
        <v>2470.177201</v>
      </c>
      <c r="I70" s="5"/>
      <c r="J70" s="18"/>
      <c r="K70" s="19">
        <f t="shared" si="26"/>
        <v>0.85</v>
      </c>
      <c r="L70" s="20">
        <f t="shared" si="27"/>
        <v>25.5</v>
      </c>
      <c r="M70" s="6">
        <f t="shared" si="28"/>
        <v>100783.2298</v>
      </c>
      <c r="N70" s="18"/>
      <c r="O70" s="19">
        <f t="shared" si="29"/>
        <v>1</v>
      </c>
      <c r="P70" s="20">
        <f t="shared" si="30"/>
        <v>25.5</v>
      </c>
      <c r="Q70" s="6">
        <f t="shared" si="31"/>
        <v>100783.2298</v>
      </c>
      <c r="R70" s="18"/>
      <c r="S70" s="6">
        <f t="shared" si="32"/>
        <v>-17785.27585</v>
      </c>
    </row>
    <row r="71">
      <c r="A71" s="5" t="s">
        <v>88</v>
      </c>
      <c r="B71" s="16"/>
      <c r="C71" s="22" t="str">
        <f t="shared" si="22"/>
        <v/>
      </c>
      <c r="E71" s="2"/>
      <c r="F71" s="6" t="str">
        <f t="shared" si="23"/>
        <v/>
      </c>
      <c r="G71" s="20" t="str">
        <f t="shared" si="24"/>
        <v/>
      </c>
      <c r="H71" s="6" t="str">
        <f t="shared" si="25"/>
        <v/>
      </c>
      <c r="I71" s="5"/>
      <c r="J71" s="18"/>
      <c r="K71" s="19">
        <f t="shared" si="26"/>
        <v>0.85</v>
      </c>
      <c r="L71" s="20">
        <f t="shared" si="27"/>
        <v>0</v>
      </c>
      <c r="M71" s="6" t="str">
        <f t="shared" si="28"/>
        <v/>
      </c>
      <c r="N71" s="18"/>
      <c r="O71" s="19">
        <f t="shared" si="29"/>
        <v>1</v>
      </c>
      <c r="P71" s="20">
        <f t="shared" si="30"/>
        <v>0</v>
      </c>
      <c r="Q71" s="6" t="str">
        <f t="shared" si="31"/>
        <v/>
      </c>
      <c r="R71" s="18"/>
      <c r="S71" s="6">
        <f t="shared" si="32"/>
        <v>0</v>
      </c>
    </row>
    <row r="72">
      <c r="A72" s="5" t="s">
        <v>89</v>
      </c>
      <c r="B72" s="16"/>
      <c r="C72" s="22" t="str">
        <f t="shared" si="22"/>
        <v/>
      </c>
      <c r="E72" s="2"/>
      <c r="F72" s="6" t="str">
        <f t="shared" si="23"/>
        <v/>
      </c>
      <c r="G72" s="20" t="str">
        <f t="shared" si="24"/>
        <v/>
      </c>
      <c r="H72" s="6" t="str">
        <f t="shared" si="25"/>
        <v/>
      </c>
      <c r="I72" s="5"/>
      <c r="J72" s="18"/>
      <c r="K72" s="19">
        <f t="shared" si="26"/>
        <v>0.85</v>
      </c>
      <c r="L72" s="20">
        <f t="shared" si="27"/>
        <v>0</v>
      </c>
      <c r="M72" s="6" t="str">
        <f t="shared" si="28"/>
        <v/>
      </c>
      <c r="N72" s="18"/>
      <c r="O72" s="19">
        <f t="shared" si="29"/>
        <v>1</v>
      </c>
      <c r="P72" s="20">
        <f t="shared" si="30"/>
        <v>0</v>
      </c>
      <c r="Q72" s="6" t="str">
        <f t="shared" si="31"/>
        <v/>
      </c>
      <c r="R72" s="18"/>
      <c r="S72" s="6">
        <f t="shared" si="32"/>
        <v>0</v>
      </c>
    </row>
    <row r="73">
      <c r="B73" s="17"/>
      <c r="C73" s="22"/>
      <c r="E73" s="5"/>
      <c r="F73" s="6"/>
      <c r="H73" s="6"/>
    </row>
    <row r="74">
      <c r="B74" s="17"/>
      <c r="C74" s="22"/>
      <c r="E74" s="5"/>
      <c r="F74" s="6"/>
      <c r="H74" s="6"/>
    </row>
  </sheetData>
  <dataValidations>
    <dataValidation type="list" allowBlank="1" showErrorMessage="1" sqref="B3">
      <formula1>'Billable Hours by state'!$G$2:$G$37</formula1>
    </dataValidation>
    <dataValidation type="list" allowBlank="1" showErrorMessage="1" sqref="B1">
      <formula1>'Billable Hours by state'!$N$2:$N$4</formula1>
    </dataValidation>
    <dataValidation type="list" allowBlank="1" showErrorMessage="1" sqref="B4">
      <formula1>'Billable Hours by state'!$K$3:$K$5</formula1>
    </dataValidation>
    <dataValidation type="list" allowBlank="1" showErrorMessage="1" sqref="B2">
      <formula1>'Billable Hours by state'!$B$2:$B$60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2.63" defaultRowHeight="15.75" outlineLevelCol="1"/>
  <cols>
    <col customWidth="1" min="1" max="1" width="17.63"/>
    <col customWidth="1" min="2" max="2" width="17.75"/>
    <col customWidth="1" min="3" max="3" width="16.25"/>
    <col customWidth="1" min="4" max="4" width="3.88"/>
    <col customWidth="1" min="5" max="5" width="13.63"/>
    <col customWidth="1" min="6" max="6" width="15.88"/>
    <col customWidth="1" min="7" max="7" width="15.63"/>
    <col customWidth="1" min="8" max="8" width="13.38"/>
    <col customWidth="1" min="9" max="9" width="4.88"/>
    <col customWidth="1" min="10" max="10" width="2.88"/>
    <col min="11" max="11" width="12.63" outlineLevel="1"/>
    <col customWidth="1" min="12" max="12" width="11.0" outlineLevel="1"/>
    <col min="13" max="13" width="12.63" outlineLevel="1"/>
    <col customWidth="1" min="14" max="14" width="2.13"/>
    <col min="15" max="15" width="12.63" outlineLevel="1"/>
    <col customWidth="1" min="16" max="16" width="10.88" outlineLevel="1"/>
    <col min="17" max="17" width="12.63" outlineLevel="1"/>
    <col customWidth="1" min="18" max="18" width="2.13"/>
  </cols>
  <sheetData>
    <row r="1">
      <c r="A1" s="1" t="s">
        <v>0</v>
      </c>
      <c r="B1" s="2" t="s">
        <v>1</v>
      </c>
    </row>
    <row r="2">
      <c r="A2" s="1" t="s">
        <v>2</v>
      </c>
      <c r="B2" s="2" t="s">
        <v>67</v>
      </c>
    </row>
    <row r="3">
      <c r="A3" s="1" t="s">
        <v>4</v>
      </c>
      <c r="B3" s="2" t="s">
        <v>44</v>
      </c>
    </row>
    <row r="4">
      <c r="A4" s="1" t="s">
        <v>6</v>
      </c>
      <c r="B4" s="2" t="s">
        <v>7</v>
      </c>
      <c r="E4" s="3"/>
      <c r="F4" s="6"/>
      <c r="G4" s="6"/>
      <c r="H4" s="6"/>
    </row>
    <row r="5">
      <c r="A5" s="1" t="s">
        <v>8</v>
      </c>
      <c r="B5" s="2">
        <v>48.0</v>
      </c>
    </row>
    <row r="6">
      <c r="A6" s="1" t="s">
        <v>9</v>
      </c>
      <c r="B6" s="4">
        <f>count(E9:E98)</f>
        <v>88</v>
      </c>
      <c r="E6" s="5"/>
    </row>
    <row r="7">
      <c r="F7" s="6">
        <f t="shared" ref="F7:H7" si="1">sum(F9:F169)</f>
        <v>30102944.83</v>
      </c>
      <c r="G7" s="6">
        <f t="shared" si="1"/>
        <v>2508578.736</v>
      </c>
      <c r="H7" s="6">
        <f t="shared" si="1"/>
        <v>627144.684</v>
      </c>
      <c r="I7" s="28"/>
      <c r="K7" s="8">
        <v>0.85</v>
      </c>
      <c r="M7" s="6">
        <f>sum(M9:M150)</f>
        <v>25587503.11</v>
      </c>
      <c r="O7" s="8">
        <v>1.0</v>
      </c>
      <c r="Q7" s="6">
        <f>sum(Q9:Q150)</f>
        <v>25587503.11</v>
      </c>
      <c r="S7" s="6">
        <f>sum(S9:S150)</f>
        <v>-4515441.725</v>
      </c>
    </row>
    <row r="8">
      <c r="A8" s="10" t="s">
        <v>10</v>
      </c>
      <c r="B8" s="10" t="s">
        <v>11</v>
      </c>
      <c r="C8" s="10" t="s">
        <v>12</v>
      </c>
      <c r="D8" s="15"/>
      <c r="E8" s="10" t="s">
        <v>13</v>
      </c>
      <c r="F8" s="10" t="s">
        <v>14</v>
      </c>
      <c r="G8" s="29" t="s">
        <v>45</v>
      </c>
      <c r="H8" s="29" t="s">
        <v>46</v>
      </c>
      <c r="I8" s="10"/>
      <c r="J8" s="11"/>
      <c r="K8" s="12" t="s">
        <v>15</v>
      </c>
      <c r="L8" s="12" t="s">
        <v>16</v>
      </c>
      <c r="M8" s="12" t="s">
        <v>17</v>
      </c>
      <c r="N8" s="11"/>
      <c r="O8" s="13" t="s">
        <v>18</v>
      </c>
      <c r="P8" s="13" t="s">
        <v>19</v>
      </c>
      <c r="Q8" s="13" t="s">
        <v>17</v>
      </c>
      <c r="R8" s="11"/>
      <c r="S8" s="14" t="s">
        <v>20</v>
      </c>
      <c r="T8" s="15"/>
    </row>
    <row r="9">
      <c r="A9" s="5" t="s">
        <v>21</v>
      </c>
      <c r="B9" s="16">
        <v>450.0</v>
      </c>
      <c r="C9" s="17">
        <f>if(E9=0,"",C10*1.3)</f>
        <v>376.1782974</v>
      </c>
      <c r="E9" s="2">
        <v>15.0</v>
      </c>
      <c r="F9" s="6">
        <f t="shared" ref="F9:F45" si="2">if(E9=0,"",if($B$1="Industry Avg",(E9*$C9*$B$5),(E9*$B9*$B$5)))</f>
        <v>270848.3741</v>
      </c>
      <c r="G9" s="6">
        <f t="shared" ref="G9:G45" si="3">if(F9/12=0,"",F9/12)</f>
        <v>22570.69784</v>
      </c>
      <c r="H9" s="6">
        <f t="shared" ref="H9:H45" si="4">if(C9*E9=0,"",C9*E9)</f>
        <v>5642.674461</v>
      </c>
      <c r="J9" s="18"/>
      <c r="K9" s="19">
        <f t="shared" ref="K9:K45" si="5">$K$7</f>
        <v>0.85</v>
      </c>
      <c r="L9" s="20">
        <f t="shared" ref="L9:L45" si="6">if(K9=0,"",E9*K9)</f>
        <v>12.75</v>
      </c>
      <c r="M9" s="6">
        <f t="shared" ref="M9:M45" si="7">if($E9=0,"",if($B$1="Industry Avg",(L9*$C9*$B$5),(L9*$B9*$B$5)))</f>
        <v>230221.118</v>
      </c>
      <c r="N9" s="18"/>
      <c r="O9" s="19">
        <f t="shared" ref="O9:O45" si="8">$O$7</f>
        <v>1</v>
      </c>
      <c r="P9" s="20">
        <f t="shared" ref="P9:P45" si="9">if(O9=0,"",L9*O9)</f>
        <v>12.75</v>
      </c>
      <c r="Q9" s="6">
        <f t="shared" ref="Q9:Q45" si="10">if($E9=0,"",if($B$1="Industry Avg",(P9*$C9*$B$5),(P9*$B9*$B$5)))</f>
        <v>230221.118</v>
      </c>
      <c r="R9" s="18"/>
      <c r="S9" s="6">
        <f t="shared" ref="S9:S45" si="11">Q9-F9</f>
        <v>-40627.25612</v>
      </c>
    </row>
    <row r="10">
      <c r="A10" s="5" t="s">
        <v>22</v>
      </c>
      <c r="B10" s="16">
        <v>300.0</v>
      </c>
      <c r="C10" s="17">
        <f>if(E10=0,"",sumifs('Billable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0" s="2">
        <v>35.0</v>
      </c>
      <c r="F10" s="6">
        <f t="shared" si="2"/>
        <v>486138.1074</v>
      </c>
      <c r="G10" s="6">
        <f t="shared" si="3"/>
        <v>40511.50895</v>
      </c>
      <c r="H10" s="6">
        <f t="shared" si="4"/>
        <v>10127.87724</v>
      </c>
      <c r="I10" s="6"/>
      <c r="J10" s="18"/>
      <c r="K10" s="19">
        <f t="shared" si="5"/>
        <v>0.85</v>
      </c>
      <c r="L10" s="20">
        <f t="shared" si="6"/>
        <v>29.75</v>
      </c>
      <c r="M10" s="6">
        <f t="shared" si="7"/>
        <v>413217.3913</v>
      </c>
      <c r="N10" s="18"/>
      <c r="O10" s="19">
        <f t="shared" si="8"/>
        <v>1</v>
      </c>
      <c r="P10" s="20">
        <f t="shared" si="9"/>
        <v>29.75</v>
      </c>
      <c r="Q10" s="6">
        <f t="shared" si="10"/>
        <v>413217.3913</v>
      </c>
      <c r="R10" s="18"/>
      <c r="S10" s="6">
        <f t="shared" si="11"/>
        <v>-72920.71611</v>
      </c>
    </row>
    <row r="11">
      <c r="A11" s="5" t="s">
        <v>23</v>
      </c>
      <c r="B11" s="16">
        <v>300.0</v>
      </c>
      <c r="C11" s="17">
        <f>if(E11=0,"",sumifs('Billable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1" s="2">
        <v>35.0</v>
      </c>
      <c r="F11" s="6">
        <f t="shared" si="2"/>
        <v>486138.1074</v>
      </c>
      <c r="G11" s="6">
        <f t="shared" si="3"/>
        <v>40511.50895</v>
      </c>
      <c r="H11" s="6">
        <f t="shared" si="4"/>
        <v>10127.87724</v>
      </c>
      <c r="I11" s="5"/>
      <c r="J11" s="18"/>
      <c r="K11" s="19">
        <f t="shared" si="5"/>
        <v>0.85</v>
      </c>
      <c r="L11" s="20">
        <f t="shared" si="6"/>
        <v>29.75</v>
      </c>
      <c r="M11" s="6">
        <f t="shared" si="7"/>
        <v>413217.3913</v>
      </c>
      <c r="N11" s="18"/>
      <c r="O11" s="19">
        <f t="shared" si="8"/>
        <v>1</v>
      </c>
      <c r="P11" s="20">
        <f t="shared" si="9"/>
        <v>29.75</v>
      </c>
      <c r="Q11" s="6">
        <f t="shared" si="10"/>
        <v>413217.3913</v>
      </c>
      <c r="R11" s="18"/>
      <c r="S11" s="6">
        <f t="shared" si="11"/>
        <v>-72920.71611</v>
      </c>
    </row>
    <row r="12">
      <c r="A12" s="5" t="s">
        <v>24</v>
      </c>
      <c r="B12" s="16">
        <v>300.0</v>
      </c>
      <c r="C12" s="17">
        <f>if(E12=0,"",sumifs('Billable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2" s="2">
        <v>35.0</v>
      </c>
      <c r="F12" s="6">
        <f t="shared" si="2"/>
        <v>486138.1074</v>
      </c>
      <c r="G12" s="6">
        <f t="shared" si="3"/>
        <v>40511.50895</v>
      </c>
      <c r="H12" s="6">
        <f t="shared" si="4"/>
        <v>10127.87724</v>
      </c>
      <c r="I12" s="5"/>
      <c r="J12" s="18"/>
      <c r="K12" s="19">
        <f t="shared" si="5"/>
        <v>0.85</v>
      </c>
      <c r="L12" s="20">
        <f t="shared" si="6"/>
        <v>29.75</v>
      </c>
      <c r="M12" s="6">
        <f t="shared" si="7"/>
        <v>413217.3913</v>
      </c>
      <c r="N12" s="18"/>
      <c r="O12" s="19">
        <f t="shared" si="8"/>
        <v>1</v>
      </c>
      <c r="P12" s="20">
        <f t="shared" si="9"/>
        <v>29.75</v>
      </c>
      <c r="Q12" s="6">
        <f t="shared" si="10"/>
        <v>413217.3913</v>
      </c>
      <c r="R12" s="18"/>
      <c r="S12" s="6">
        <f t="shared" si="11"/>
        <v>-72920.71611</v>
      </c>
    </row>
    <row r="13">
      <c r="A13" s="5" t="s">
        <v>36</v>
      </c>
      <c r="B13" s="16">
        <v>300.0</v>
      </c>
      <c r="C13" s="17">
        <f>if(E13=0,"",sumifs('Billable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3" s="2">
        <v>35.0</v>
      </c>
      <c r="F13" s="6">
        <f t="shared" si="2"/>
        <v>486138.1074</v>
      </c>
      <c r="G13" s="6">
        <f t="shared" si="3"/>
        <v>40511.50895</v>
      </c>
      <c r="H13" s="6">
        <f t="shared" si="4"/>
        <v>10127.87724</v>
      </c>
      <c r="I13" s="5"/>
      <c r="J13" s="18"/>
      <c r="K13" s="19">
        <f t="shared" si="5"/>
        <v>0.85</v>
      </c>
      <c r="L13" s="20">
        <f t="shared" si="6"/>
        <v>29.75</v>
      </c>
      <c r="M13" s="6">
        <f t="shared" si="7"/>
        <v>413217.3913</v>
      </c>
      <c r="N13" s="18"/>
      <c r="O13" s="19">
        <f t="shared" si="8"/>
        <v>1</v>
      </c>
      <c r="P13" s="20">
        <f t="shared" si="9"/>
        <v>29.75</v>
      </c>
      <c r="Q13" s="6">
        <f t="shared" si="10"/>
        <v>413217.3913</v>
      </c>
      <c r="R13" s="18"/>
      <c r="S13" s="6">
        <f t="shared" si="11"/>
        <v>-72920.71611</v>
      </c>
    </row>
    <row r="14">
      <c r="A14" s="5" t="s">
        <v>37</v>
      </c>
      <c r="B14" s="16">
        <v>300.0</v>
      </c>
      <c r="C14" s="17">
        <f>if(E14=0,"",sumifs('Billable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4" s="2">
        <v>35.0</v>
      </c>
      <c r="F14" s="6">
        <f t="shared" si="2"/>
        <v>486138.1074</v>
      </c>
      <c r="G14" s="6">
        <f t="shared" si="3"/>
        <v>40511.50895</v>
      </c>
      <c r="H14" s="6">
        <f t="shared" si="4"/>
        <v>10127.87724</v>
      </c>
      <c r="I14" s="5"/>
      <c r="J14" s="18"/>
      <c r="K14" s="19">
        <f t="shared" si="5"/>
        <v>0.85</v>
      </c>
      <c r="L14" s="20">
        <f t="shared" si="6"/>
        <v>29.75</v>
      </c>
      <c r="M14" s="6">
        <f t="shared" si="7"/>
        <v>413217.3913</v>
      </c>
      <c r="N14" s="18"/>
      <c r="O14" s="19">
        <f t="shared" si="8"/>
        <v>1</v>
      </c>
      <c r="P14" s="20">
        <f t="shared" si="9"/>
        <v>29.75</v>
      </c>
      <c r="Q14" s="6">
        <f t="shared" si="10"/>
        <v>413217.3913</v>
      </c>
      <c r="R14" s="18"/>
      <c r="S14" s="6">
        <f t="shared" si="11"/>
        <v>-72920.71611</v>
      </c>
    </row>
    <row r="15">
      <c r="A15" s="5" t="s">
        <v>38</v>
      </c>
      <c r="B15" s="16">
        <v>300.0</v>
      </c>
      <c r="C15" s="17">
        <f>if(E15=0,"",sumifs('Billable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5" s="2">
        <v>35.0</v>
      </c>
      <c r="F15" s="6">
        <f t="shared" si="2"/>
        <v>486138.1074</v>
      </c>
      <c r="G15" s="6">
        <f t="shared" si="3"/>
        <v>40511.50895</v>
      </c>
      <c r="H15" s="6">
        <f t="shared" si="4"/>
        <v>10127.87724</v>
      </c>
      <c r="I15" s="5"/>
      <c r="J15" s="18"/>
      <c r="K15" s="19">
        <f t="shared" si="5"/>
        <v>0.85</v>
      </c>
      <c r="L15" s="20">
        <f t="shared" si="6"/>
        <v>29.75</v>
      </c>
      <c r="M15" s="6">
        <f t="shared" si="7"/>
        <v>413217.3913</v>
      </c>
      <c r="N15" s="18"/>
      <c r="O15" s="19">
        <f t="shared" si="8"/>
        <v>1</v>
      </c>
      <c r="P15" s="20">
        <f t="shared" si="9"/>
        <v>29.75</v>
      </c>
      <c r="Q15" s="6">
        <f t="shared" si="10"/>
        <v>413217.3913</v>
      </c>
      <c r="R15" s="18"/>
      <c r="S15" s="6">
        <f t="shared" si="11"/>
        <v>-72920.71611</v>
      </c>
    </row>
    <row r="16">
      <c r="A16" s="5" t="s">
        <v>47</v>
      </c>
      <c r="B16" s="16">
        <v>300.0</v>
      </c>
      <c r="C16" s="17">
        <f>if(E16=0,"",sumifs('Billable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6" s="2">
        <v>35.0</v>
      </c>
      <c r="F16" s="6">
        <f t="shared" si="2"/>
        <v>486138.1074</v>
      </c>
      <c r="G16" s="6">
        <f t="shared" si="3"/>
        <v>40511.50895</v>
      </c>
      <c r="H16" s="6">
        <f t="shared" si="4"/>
        <v>10127.87724</v>
      </c>
      <c r="I16" s="5"/>
      <c r="J16" s="18"/>
      <c r="K16" s="19">
        <f t="shared" si="5"/>
        <v>0.85</v>
      </c>
      <c r="L16" s="20">
        <f t="shared" si="6"/>
        <v>29.75</v>
      </c>
      <c r="M16" s="6">
        <f t="shared" si="7"/>
        <v>413217.3913</v>
      </c>
      <c r="N16" s="18"/>
      <c r="O16" s="19">
        <f t="shared" si="8"/>
        <v>1</v>
      </c>
      <c r="P16" s="20">
        <f t="shared" si="9"/>
        <v>29.75</v>
      </c>
      <c r="Q16" s="6">
        <f t="shared" si="10"/>
        <v>413217.3913</v>
      </c>
      <c r="R16" s="18"/>
      <c r="S16" s="6">
        <f t="shared" si="11"/>
        <v>-72920.71611</v>
      </c>
    </row>
    <row r="17">
      <c r="A17" s="5" t="s">
        <v>48</v>
      </c>
      <c r="B17" s="16">
        <v>300.0</v>
      </c>
      <c r="C17" s="17">
        <f>if(E17=0,"",sumifs('Billable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7" s="2">
        <v>35.0</v>
      </c>
      <c r="F17" s="6">
        <f t="shared" si="2"/>
        <v>486138.1074</v>
      </c>
      <c r="G17" s="6">
        <f t="shared" si="3"/>
        <v>40511.50895</v>
      </c>
      <c r="H17" s="6">
        <f t="shared" si="4"/>
        <v>10127.87724</v>
      </c>
      <c r="I17" s="5"/>
      <c r="J17" s="18"/>
      <c r="K17" s="19">
        <f t="shared" si="5"/>
        <v>0.85</v>
      </c>
      <c r="L17" s="20">
        <f t="shared" si="6"/>
        <v>29.75</v>
      </c>
      <c r="M17" s="6">
        <f t="shared" si="7"/>
        <v>413217.3913</v>
      </c>
      <c r="N17" s="18"/>
      <c r="O17" s="19">
        <f t="shared" si="8"/>
        <v>1</v>
      </c>
      <c r="P17" s="20">
        <f t="shared" si="9"/>
        <v>29.75</v>
      </c>
      <c r="Q17" s="6">
        <f t="shared" si="10"/>
        <v>413217.3913</v>
      </c>
      <c r="R17" s="18"/>
      <c r="S17" s="6">
        <f t="shared" si="11"/>
        <v>-72920.71611</v>
      </c>
    </row>
    <row r="18">
      <c r="A18" s="5" t="s">
        <v>49</v>
      </c>
      <c r="B18" s="16">
        <v>300.0</v>
      </c>
      <c r="C18" s="17">
        <f>if(E18=0,"",sumifs('Billable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8" s="2">
        <v>35.0</v>
      </c>
      <c r="F18" s="6">
        <f t="shared" si="2"/>
        <v>486138.1074</v>
      </c>
      <c r="G18" s="6">
        <f t="shared" si="3"/>
        <v>40511.50895</v>
      </c>
      <c r="H18" s="6">
        <f t="shared" si="4"/>
        <v>10127.87724</v>
      </c>
      <c r="I18" s="5"/>
      <c r="J18" s="18"/>
      <c r="K18" s="19">
        <f t="shared" si="5"/>
        <v>0.85</v>
      </c>
      <c r="L18" s="20">
        <f t="shared" si="6"/>
        <v>29.75</v>
      </c>
      <c r="M18" s="6">
        <f t="shared" si="7"/>
        <v>413217.3913</v>
      </c>
      <c r="N18" s="18"/>
      <c r="O18" s="19">
        <f t="shared" si="8"/>
        <v>1</v>
      </c>
      <c r="P18" s="20">
        <f t="shared" si="9"/>
        <v>29.75</v>
      </c>
      <c r="Q18" s="6">
        <f t="shared" si="10"/>
        <v>413217.3913</v>
      </c>
      <c r="R18" s="18"/>
      <c r="S18" s="6">
        <f t="shared" si="11"/>
        <v>-72920.71611</v>
      </c>
    </row>
    <row r="19">
      <c r="A19" s="5" t="s">
        <v>50</v>
      </c>
      <c r="B19" s="16">
        <v>300.0</v>
      </c>
      <c r="C19" s="17">
        <f>if(E19=0,"",sumifs('Billable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19" s="2">
        <v>35.0</v>
      </c>
      <c r="F19" s="6">
        <f t="shared" si="2"/>
        <v>486138.1074</v>
      </c>
      <c r="G19" s="6">
        <f t="shared" si="3"/>
        <v>40511.50895</v>
      </c>
      <c r="H19" s="6">
        <f t="shared" si="4"/>
        <v>10127.87724</v>
      </c>
      <c r="I19" s="5"/>
      <c r="J19" s="18"/>
      <c r="K19" s="19">
        <f t="shared" si="5"/>
        <v>0.85</v>
      </c>
      <c r="L19" s="20">
        <f t="shared" si="6"/>
        <v>29.75</v>
      </c>
      <c r="M19" s="6">
        <f t="shared" si="7"/>
        <v>413217.3913</v>
      </c>
      <c r="N19" s="18"/>
      <c r="O19" s="19">
        <f t="shared" si="8"/>
        <v>1</v>
      </c>
      <c r="P19" s="20">
        <f t="shared" si="9"/>
        <v>29.75</v>
      </c>
      <c r="Q19" s="6">
        <f t="shared" si="10"/>
        <v>413217.3913</v>
      </c>
      <c r="R19" s="18"/>
      <c r="S19" s="6">
        <f t="shared" si="11"/>
        <v>-72920.71611</v>
      </c>
    </row>
    <row r="20">
      <c r="A20" s="5" t="s">
        <v>51</v>
      </c>
      <c r="B20" s="16">
        <v>300.0</v>
      </c>
      <c r="C20" s="17">
        <f>if(E20=0,"",sumifs('Billable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0" s="2">
        <v>35.0</v>
      </c>
      <c r="F20" s="6">
        <f t="shared" si="2"/>
        <v>486138.1074</v>
      </c>
      <c r="G20" s="6">
        <f t="shared" si="3"/>
        <v>40511.50895</v>
      </c>
      <c r="H20" s="6">
        <f t="shared" si="4"/>
        <v>10127.87724</v>
      </c>
      <c r="I20" s="5"/>
      <c r="J20" s="18"/>
      <c r="K20" s="19">
        <f t="shared" si="5"/>
        <v>0.85</v>
      </c>
      <c r="L20" s="20">
        <f t="shared" si="6"/>
        <v>29.75</v>
      </c>
      <c r="M20" s="6">
        <f t="shared" si="7"/>
        <v>413217.3913</v>
      </c>
      <c r="N20" s="18"/>
      <c r="O20" s="19">
        <f t="shared" si="8"/>
        <v>1</v>
      </c>
      <c r="P20" s="20">
        <f t="shared" si="9"/>
        <v>29.75</v>
      </c>
      <c r="Q20" s="6">
        <f t="shared" si="10"/>
        <v>413217.3913</v>
      </c>
      <c r="R20" s="18"/>
      <c r="S20" s="6">
        <f t="shared" si="11"/>
        <v>-72920.71611</v>
      </c>
    </row>
    <row r="21">
      <c r="A21" s="5" t="s">
        <v>52</v>
      </c>
      <c r="B21" s="16">
        <v>300.0</v>
      </c>
      <c r="C21" s="17">
        <f>if(E21=0,"",sumifs('Billable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1" s="2">
        <v>35.0</v>
      </c>
      <c r="F21" s="6">
        <f t="shared" si="2"/>
        <v>486138.1074</v>
      </c>
      <c r="G21" s="6">
        <f t="shared" si="3"/>
        <v>40511.50895</v>
      </c>
      <c r="H21" s="6">
        <f t="shared" si="4"/>
        <v>10127.87724</v>
      </c>
      <c r="I21" s="5"/>
      <c r="J21" s="18"/>
      <c r="K21" s="19">
        <f t="shared" si="5"/>
        <v>0.85</v>
      </c>
      <c r="L21" s="20">
        <f t="shared" si="6"/>
        <v>29.75</v>
      </c>
      <c r="M21" s="6">
        <f t="shared" si="7"/>
        <v>413217.3913</v>
      </c>
      <c r="N21" s="18"/>
      <c r="O21" s="19">
        <f t="shared" si="8"/>
        <v>1</v>
      </c>
      <c r="P21" s="20">
        <f t="shared" si="9"/>
        <v>29.75</v>
      </c>
      <c r="Q21" s="6">
        <f t="shared" si="10"/>
        <v>413217.3913</v>
      </c>
      <c r="R21" s="18"/>
      <c r="S21" s="6">
        <f t="shared" si="11"/>
        <v>-72920.71611</v>
      </c>
    </row>
    <row r="22">
      <c r="A22" s="5" t="s">
        <v>68</v>
      </c>
      <c r="B22" s="16">
        <v>300.0</v>
      </c>
      <c r="C22" s="17">
        <f>if(E22=0,"",sumifs('Billable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2" s="2">
        <v>35.0</v>
      </c>
      <c r="F22" s="6">
        <f t="shared" si="2"/>
        <v>486138.1074</v>
      </c>
      <c r="G22" s="6">
        <f t="shared" si="3"/>
        <v>40511.50895</v>
      </c>
      <c r="H22" s="6">
        <f t="shared" si="4"/>
        <v>10127.87724</v>
      </c>
      <c r="I22" s="5"/>
      <c r="J22" s="18"/>
      <c r="K22" s="19">
        <f t="shared" si="5"/>
        <v>0.85</v>
      </c>
      <c r="L22" s="20">
        <f t="shared" si="6"/>
        <v>29.75</v>
      </c>
      <c r="M22" s="6">
        <f t="shared" si="7"/>
        <v>413217.3913</v>
      </c>
      <c r="N22" s="18"/>
      <c r="O22" s="19">
        <f t="shared" si="8"/>
        <v>1</v>
      </c>
      <c r="P22" s="20">
        <f t="shared" si="9"/>
        <v>29.75</v>
      </c>
      <c r="Q22" s="6">
        <f t="shared" si="10"/>
        <v>413217.3913</v>
      </c>
      <c r="R22" s="18"/>
      <c r="S22" s="6">
        <f t="shared" si="11"/>
        <v>-72920.71611</v>
      </c>
    </row>
    <row r="23">
      <c r="A23" s="5" t="s">
        <v>69</v>
      </c>
      <c r="B23" s="16">
        <v>300.0</v>
      </c>
      <c r="C23" s="17">
        <f>if(E23=0,"",sumifs('Billable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3" s="2">
        <v>35.0</v>
      </c>
      <c r="F23" s="6">
        <f t="shared" si="2"/>
        <v>486138.1074</v>
      </c>
      <c r="G23" s="6">
        <f t="shared" si="3"/>
        <v>40511.50895</v>
      </c>
      <c r="H23" s="6">
        <f t="shared" si="4"/>
        <v>10127.87724</v>
      </c>
      <c r="I23" s="5"/>
      <c r="J23" s="18"/>
      <c r="K23" s="19">
        <f t="shared" si="5"/>
        <v>0.85</v>
      </c>
      <c r="L23" s="20">
        <f t="shared" si="6"/>
        <v>29.75</v>
      </c>
      <c r="M23" s="6">
        <f t="shared" si="7"/>
        <v>413217.3913</v>
      </c>
      <c r="N23" s="18"/>
      <c r="O23" s="19">
        <f t="shared" si="8"/>
        <v>1</v>
      </c>
      <c r="P23" s="20">
        <f t="shared" si="9"/>
        <v>29.75</v>
      </c>
      <c r="Q23" s="6">
        <f t="shared" si="10"/>
        <v>413217.3913</v>
      </c>
      <c r="R23" s="18"/>
      <c r="S23" s="6">
        <f t="shared" si="11"/>
        <v>-72920.71611</v>
      </c>
    </row>
    <row r="24">
      <c r="A24" s="5" t="s">
        <v>70</v>
      </c>
      <c r="B24" s="16">
        <v>300.0</v>
      </c>
      <c r="C24" s="17">
        <f>if(E24=0,"",sumifs('Billable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4" s="2">
        <v>35.0</v>
      </c>
      <c r="F24" s="6">
        <f t="shared" si="2"/>
        <v>486138.1074</v>
      </c>
      <c r="G24" s="6">
        <f t="shared" si="3"/>
        <v>40511.50895</v>
      </c>
      <c r="H24" s="6">
        <f t="shared" si="4"/>
        <v>10127.87724</v>
      </c>
      <c r="I24" s="5"/>
      <c r="J24" s="18"/>
      <c r="K24" s="19">
        <f t="shared" si="5"/>
        <v>0.85</v>
      </c>
      <c r="L24" s="20">
        <f t="shared" si="6"/>
        <v>29.75</v>
      </c>
      <c r="M24" s="6">
        <f t="shared" si="7"/>
        <v>413217.3913</v>
      </c>
      <c r="N24" s="18"/>
      <c r="O24" s="19">
        <f t="shared" si="8"/>
        <v>1</v>
      </c>
      <c r="P24" s="20">
        <f t="shared" si="9"/>
        <v>29.75</v>
      </c>
      <c r="Q24" s="6">
        <f t="shared" si="10"/>
        <v>413217.3913</v>
      </c>
      <c r="R24" s="18"/>
      <c r="S24" s="6">
        <f t="shared" si="11"/>
        <v>-72920.71611</v>
      </c>
    </row>
    <row r="25">
      <c r="A25" s="5" t="s">
        <v>71</v>
      </c>
      <c r="B25" s="16">
        <v>300.0</v>
      </c>
      <c r="C25" s="17">
        <f>if(E25=0,"",sumifs('Billable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5" s="2">
        <v>35.0</v>
      </c>
      <c r="F25" s="6">
        <f t="shared" si="2"/>
        <v>486138.1074</v>
      </c>
      <c r="G25" s="6">
        <f t="shared" si="3"/>
        <v>40511.50895</v>
      </c>
      <c r="H25" s="6">
        <f t="shared" si="4"/>
        <v>10127.87724</v>
      </c>
      <c r="I25" s="5"/>
      <c r="J25" s="18"/>
      <c r="K25" s="19">
        <f t="shared" si="5"/>
        <v>0.85</v>
      </c>
      <c r="L25" s="20">
        <f t="shared" si="6"/>
        <v>29.75</v>
      </c>
      <c r="M25" s="6">
        <f t="shared" si="7"/>
        <v>413217.3913</v>
      </c>
      <c r="N25" s="18"/>
      <c r="O25" s="19">
        <f t="shared" si="8"/>
        <v>1</v>
      </c>
      <c r="P25" s="20">
        <f t="shared" si="9"/>
        <v>29.75</v>
      </c>
      <c r="Q25" s="6">
        <f t="shared" si="10"/>
        <v>413217.3913</v>
      </c>
      <c r="R25" s="18"/>
      <c r="S25" s="6">
        <f t="shared" si="11"/>
        <v>-72920.71611</v>
      </c>
    </row>
    <row r="26">
      <c r="A26" s="5" t="s">
        <v>72</v>
      </c>
      <c r="B26" s="16">
        <v>300.0</v>
      </c>
      <c r="C26" s="17">
        <f>if(E26=0,"",sumifs('Billable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6" s="2">
        <v>35.0</v>
      </c>
      <c r="F26" s="6">
        <f t="shared" si="2"/>
        <v>486138.1074</v>
      </c>
      <c r="G26" s="6">
        <f t="shared" si="3"/>
        <v>40511.50895</v>
      </c>
      <c r="H26" s="6">
        <f t="shared" si="4"/>
        <v>10127.87724</v>
      </c>
      <c r="I26" s="5"/>
      <c r="J26" s="18"/>
      <c r="K26" s="19">
        <f t="shared" si="5"/>
        <v>0.85</v>
      </c>
      <c r="L26" s="20">
        <f t="shared" si="6"/>
        <v>29.75</v>
      </c>
      <c r="M26" s="6">
        <f t="shared" si="7"/>
        <v>413217.3913</v>
      </c>
      <c r="N26" s="18"/>
      <c r="O26" s="19">
        <f t="shared" si="8"/>
        <v>1</v>
      </c>
      <c r="P26" s="20">
        <f t="shared" si="9"/>
        <v>29.75</v>
      </c>
      <c r="Q26" s="6">
        <f t="shared" si="10"/>
        <v>413217.3913</v>
      </c>
      <c r="R26" s="18"/>
      <c r="S26" s="6">
        <f t="shared" si="11"/>
        <v>-72920.71611</v>
      </c>
    </row>
    <row r="27">
      <c r="A27" s="5" t="s">
        <v>73</v>
      </c>
      <c r="B27" s="16">
        <v>300.0</v>
      </c>
      <c r="C27" s="17">
        <f>if(E27=0,"",sumifs('Billable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7" s="2">
        <v>35.0</v>
      </c>
      <c r="F27" s="6">
        <f t="shared" si="2"/>
        <v>486138.1074</v>
      </c>
      <c r="G27" s="6">
        <f t="shared" si="3"/>
        <v>40511.50895</v>
      </c>
      <c r="H27" s="6">
        <f t="shared" si="4"/>
        <v>10127.87724</v>
      </c>
      <c r="I27" s="5"/>
      <c r="J27" s="18"/>
      <c r="K27" s="19">
        <f t="shared" si="5"/>
        <v>0.85</v>
      </c>
      <c r="L27" s="20">
        <f t="shared" si="6"/>
        <v>29.75</v>
      </c>
      <c r="M27" s="6">
        <f t="shared" si="7"/>
        <v>413217.3913</v>
      </c>
      <c r="N27" s="18"/>
      <c r="O27" s="19">
        <f t="shared" si="8"/>
        <v>1</v>
      </c>
      <c r="P27" s="20">
        <f t="shared" si="9"/>
        <v>29.75</v>
      </c>
      <c r="Q27" s="6">
        <f t="shared" si="10"/>
        <v>413217.3913</v>
      </c>
      <c r="R27" s="18"/>
      <c r="S27" s="6">
        <f t="shared" si="11"/>
        <v>-72920.71611</v>
      </c>
    </row>
    <row r="28">
      <c r="A28" s="5" t="s">
        <v>74</v>
      </c>
      <c r="B28" s="16">
        <v>300.0</v>
      </c>
      <c r="C28" s="17">
        <f>if(E28=0,"",sumifs('Billable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8" s="2">
        <v>35.0</v>
      </c>
      <c r="F28" s="6">
        <f t="shared" si="2"/>
        <v>486138.1074</v>
      </c>
      <c r="G28" s="6">
        <f t="shared" si="3"/>
        <v>40511.50895</v>
      </c>
      <c r="H28" s="6">
        <f t="shared" si="4"/>
        <v>10127.87724</v>
      </c>
      <c r="I28" s="5"/>
      <c r="J28" s="18"/>
      <c r="K28" s="19">
        <f t="shared" si="5"/>
        <v>0.85</v>
      </c>
      <c r="L28" s="20">
        <f t="shared" si="6"/>
        <v>29.75</v>
      </c>
      <c r="M28" s="6">
        <f t="shared" si="7"/>
        <v>413217.3913</v>
      </c>
      <c r="N28" s="18"/>
      <c r="O28" s="19">
        <f t="shared" si="8"/>
        <v>1</v>
      </c>
      <c r="P28" s="20">
        <f t="shared" si="9"/>
        <v>29.75</v>
      </c>
      <c r="Q28" s="6">
        <f t="shared" si="10"/>
        <v>413217.3913</v>
      </c>
      <c r="R28" s="18"/>
      <c r="S28" s="6">
        <f t="shared" si="11"/>
        <v>-72920.71611</v>
      </c>
    </row>
    <row r="29">
      <c r="A29" s="5" t="s">
        <v>75</v>
      </c>
      <c r="B29" s="16">
        <v>300.0</v>
      </c>
      <c r="C29" s="17">
        <f>if(E29=0,"",sumifs('Billable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29" s="2">
        <v>35.0</v>
      </c>
      <c r="F29" s="6">
        <f t="shared" si="2"/>
        <v>486138.1074</v>
      </c>
      <c r="G29" s="6">
        <f t="shared" si="3"/>
        <v>40511.50895</v>
      </c>
      <c r="H29" s="6">
        <f t="shared" si="4"/>
        <v>10127.87724</v>
      </c>
      <c r="I29" s="5"/>
      <c r="J29" s="18"/>
      <c r="K29" s="19">
        <f t="shared" si="5"/>
        <v>0.85</v>
      </c>
      <c r="L29" s="20">
        <f t="shared" si="6"/>
        <v>29.75</v>
      </c>
      <c r="M29" s="6">
        <f t="shared" si="7"/>
        <v>413217.3913</v>
      </c>
      <c r="N29" s="18"/>
      <c r="O29" s="19">
        <f t="shared" si="8"/>
        <v>1</v>
      </c>
      <c r="P29" s="20">
        <f t="shared" si="9"/>
        <v>29.75</v>
      </c>
      <c r="Q29" s="6">
        <f t="shared" si="10"/>
        <v>413217.3913</v>
      </c>
      <c r="R29" s="18"/>
      <c r="S29" s="6">
        <f t="shared" si="11"/>
        <v>-72920.71611</v>
      </c>
    </row>
    <row r="30">
      <c r="A30" s="5" t="s">
        <v>76</v>
      </c>
      <c r="B30" s="16">
        <v>300.0</v>
      </c>
      <c r="C30" s="17">
        <f>if(E30=0,"",sumifs('Billable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0" s="2">
        <v>35.0</v>
      </c>
      <c r="F30" s="6">
        <f t="shared" si="2"/>
        <v>486138.1074</v>
      </c>
      <c r="G30" s="6">
        <f t="shared" si="3"/>
        <v>40511.50895</v>
      </c>
      <c r="H30" s="6">
        <f t="shared" si="4"/>
        <v>10127.87724</v>
      </c>
      <c r="I30" s="5"/>
      <c r="J30" s="18"/>
      <c r="K30" s="19">
        <f t="shared" si="5"/>
        <v>0.85</v>
      </c>
      <c r="L30" s="20">
        <f t="shared" si="6"/>
        <v>29.75</v>
      </c>
      <c r="M30" s="6">
        <f t="shared" si="7"/>
        <v>413217.3913</v>
      </c>
      <c r="N30" s="18"/>
      <c r="O30" s="19">
        <f t="shared" si="8"/>
        <v>1</v>
      </c>
      <c r="P30" s="20">
        <f t="shared" si="9"/>
        <v>29.75</v>
      </c>
      <c r="Q30" s="6">
        <f t="shared" si="10"/>
        <v>413217.3913</v>
      </c>
      <c r="R30" s="18"/>
      <c r="S30" s="6">
        <f t="shared" si="11"/>
        <v>-72920.71611</v>
      </c>
    </row>
    <row r="31">
      <c r="A31" s="5" t="s">
        <v>90</v>
      </c>
      <c r="B31" s="16">
        <v>300.0</v>
      </c>
      <c r="C31" s="17">
        <f>if(E31=0,"",sumifs('Billable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1" s="2">
        <v>35.0</v>
      </c>
      <c r="F31" s="6">
        <f t="shared" si="2"/>
        <v>486138.1074</v>
      </c>
      <c r="G31" s="6">
        <f t="shared" si="3"/>
        <v>40511.50895</v>
      </c>
      <c r="H31" s="6">
        <f t="shared" si="4"/>
        <v>10127.87724</v>
      </c>
      <c r="I31" s="5"/>
      <c r="J31" s="18"/>
      <c r="K31" s="19">
        <f t="shared" si="5"/>
        <v>0.85</v>
      </c>
      <c r="L31" s="20">
        <f t="shared" si="6"/>
        <v>29.75</v>
      </c>
      <c r="M31" s="6">
        <f t="shared" si="7"/>
        <v>413217.3913</v>
      </c>
      <c r="N31" s="18"/>
      <c r="O31" s="19">
        <f t="shared" si="8"/>
        <v>1</v>
      </c>
      <c r="P31" s="20">
        <f t="shared" si="9"/>
        <v>29.75</v>
      </c>
      <c r="Q31" s="6">
        <f t="shared" si="10"/>
        <v>413217.3913</v>
      </c>
      <c r="R31" s="18"/>
      <c r="S31" s="6">
        <f t="shared" si="11"/>
        <v>-72920.71611</v>
      </c>
    </row>
    <row r="32">
      <c r="A32" s="5" t="s">
        <v>91</v>
      </c>
      <c r="B32" s="16">
        <v>300.0</v>
      </c>
      <c r="C32" s="17">
        <f>if(E32=0,"",sumifs('Billable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2" s="2">
        <v>35.0</v>
      </c>
      <c r="F32" s="6">
        <f t="shared" si="2"/>
        <v>486138.1074</v>
      </c>
      <c r="G32" s="6">
        <f t="shared" si="3"/>
        <v>40511.50895</v>
      </c>
      <c r="H32" s="6">
        <f t="shared" si="4"/>
        <v>10127.87724</v>
      </c>
      <c r="I32" s="5"/>
      <c r="J32" s="18"/>
      <c r="K32" s="19">
        <f t="shared" si="5"/>
        <v>0.85</v>
      </c>
      <c r="L32" s="20">
        <f t="shared" si="6"/>
        <v>29.75</v>
      </c>
      <c r="M32" s="6">
        <f t="shared" si="7"/>
        <v>413217.3913</v>
      </c>
      <c r="N32" s="18"/>
      <c r="O32" s="19">
        <f t="shared" si="8"/>
        <v>1</v>
      </c>
      <c r="P32" s="20">
        <f t="shared" si="9"/>
        <v>29.75</v>
      </c>
      <c r="Q32" s="6">
        <f t="shared" si="10"/>
        <v>413217.3913</v>
      </c>
      <c r="R32" s="18"/>
      <c r="S32" s="6">
        <f t="shared" si="11"/>
        <v>-72920.71611</v>
      </c>
    </row>
    <row r="33">
      <c r="A33" s="5" t="s">
        <v>92</v>
      </c>
      <c r="B33" s="16">
        <v>300.0</v>
      </c>
      <c r="C33" s="17">
        <f>if(E33=0,"",sumifs('Billable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3" s="2">
        <v>35.0</v>
      </c>
      <c r="F33" s="6">
        <f t="shared" si="2"/>
        <v>486138.1074</v>
      </c>
      <c r="G33" s="6">
        <f t="shared" si="3"/>
        <v>40511.50895</v>
      </c>
      <c r="H33" s="6">
        <f t="shared" si="4"/>
        <v>10127.87724</v>
      </c>
      <c r="I33" s="5"/>
      <c r="J33" s="18"/>
      <c r="K33" s="19">
        <f t="shared" si="5"/>
        <v>0.85</v>
      </c>
      <c r="L33" s="20">
        <f t="shared" si="6"/>
        <v>29.75</v>
      </c>
      <c r="M33" s="6">
        <f t="shared" si="7"/>
        <v>413217.3913</v>
      </c>
      <c r="N33" s="18"/>
      <c r="O33" s="19">
        <f t="shared" si="8"/>
        <v>1</v>
      </c>
      <c r="P33" s="20">
        <f t="shared" si="9"/>
        <v>29.75</v>
      </c>
      <c r="Q33" s="6">
        <f t="shared" si="10"/>
        <v>413217.3913</v>
      </c>
      <c r="R33" s="18"/>
      <c r="S33" s="6">
        <f t="shared" si="11"/>
        <v>-72920.71611</v>
      </c>
    </row>
    <row r="34">
      <c r="A34" s="5" t="s">
        <v>93</v>
      </c>
      <c r="B34" s="16">
        <v>300.0</v>
      </c>
      <c r="C34" s="17">
        <f>if(E34=0,"",sumifs('Billable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4" s="2">
        <v>35.0</v>
      </c>
      <c r="F34" s="6">
        <f t="shared" si="2"/>
        <v>486138.1074</v>
      </c>
      <c r="G34" s="6">
        <f t="shared" si="3"/>
        <v>40511.50895</v>
      </c>
      <c r="H34" s="6">
        <f t="shared" si="4"/>
        <v>10127.87724</v>
      </c>
      <c r="I34" s="5"/>
      <c r="J34" s="18"/>
      <c r="K34" s="19">
        <f t="shared" si="5"/>
        <v>0.85</v>
      </c>
      <c r="L34" s="20">
        <f t="shared" si="6"/>
        <v>29.75</v>
      </c>
      <c r="M34" s="6">
        <f t="shared" si="7"/>
        <v>413217.3913</v>
      </c>
      <c r="N34" s="18"/>
      <c r="O34" s="19">
        <f t="shared" si="8"/>
        <v>1</v>
      </c>
      <c r="P34" s="20">
        <f t="shared" si="9"/>
        <v>29.75</v>
      </c>
      <c r="Q34" s="6">
        <f t="shared" si="10"/>
        <v>413217.3913</v>
      </c>
      <c r="R34" s="18"/>
      <c r="S34" s="6">
        <f t="shared" si="11"/>
        <v>-72920.71611</v>
      </c>
    </row>
    <row r="35">
      <c r="A35" s="5" t="s">
        <v>94</v>
      </c>
      <c r="B35" s="16">
        <v>300.0</v>
      </c>
      <c r="C35" s="17">
        <f>if(E35=0,"",sumifs('Billable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5" s="2">
        <v>35.0</v>
      </c>
      <c r="F35" s="6">
        <f t="shared" si="2"/>
        <v>486138.1074</v>
      </c>
      <c r="G35" s="6">
        <f t="shared" si="3"/>
        <v>40511.50895</v>
      </c>
      <c r="H35" s="6">
        <f t="shared" si="4"/>
        <v>10127.87724</v>
      </c>
      <c r="I35" s="5"/>
      <c r="J35" s="18"/>
      <c r="K35" s="19">
        <f t="shared" si="5"/>
        <v>0.85</v>
      </c>
      <c r="L35" s="20">
        <f t="shared" si="6"/>
        <v>29.75</v>
      </c>
      <c r="M35" s="6">
        <f t="shared" si="7"/>
        <v>413217.3913</v>
      </c>
      <c r="N35" s="18"/>
      <c r="O35" s="19">
        <f t="shared" si="8"/>
        <v>1</v>
      </c>
      <c r="P35" s="20">
        <f t="shared" si="9"/>
        <v>29.75</v>
      </c>
      <c r="Q35" s="6">
        <f t="shared" si="10"/>
        <v>413217.3913</v>
      </c>
      <c r="R35" s="18"/>
      <c r="S35" s="6">
        <f t="shared" si="11"/>
        <v>-72920.71611</v>
      </c>
    </row>
    <row r="36">
      <c r="A36" s="5" t="s">
        <v>95</v>
      </c>
      <c r="B36" s="16">
        <v>300.0</v>
      </c>
      <c r="C36" s="17">
        <f>if(E36=0,"",sumifs('Billable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6" s="2">
        <v>35.0</v>
      </c>
      <c r="F36" s="6">
        <f t="shared" si="2"/>
        <v>486138.1074</v>
      </c>
      <c r="G36" s="6">
        <f t="shared" si="3"/>
        <v>40511.50895</v>
      </c>
      <c r="H36" s="6">
        <f t="shared" si="4"/>
        <v>10127.87724</v>
      </c>
      <c r="I36" s="5"/>
      <c r="J36" s="18"/>
      <c r="K36" s="19">
        <f t="shared" si="5"/>
        <v>0.85</v>
      </c>
      <c r="L36" s="20">
        <f t="shared" si="6"/>
        <v>29.75</v>
      </c>
      <c r="M36" s="6">
        <f t="shared" si="7"/>
        <v>413217.3913</v>
      </c>
      <c r="N36" s="18"/>
      <c r="O36" s="19">
        <f t="shared" si="8"/>
        <v>1</v>
      </c>
      <c r="P36" s="20">
        <f t="shared" si="9"/>
        <v>29.75</v>
      </c>
      <c r="Q36" s="6">
        <f t="shared" si="10"/>
        <v>413217.3913</v>
      </c>
      <c r="R36" s="18"/>
      <c r="S36" s="6">
        <f t="shared" si="11"/>
        <v>-72920.71611</v>
      </c>
    </row>
    <row r="37">
      <c r="A37" s="5" t="s">
        <v>96</v>
      </c>
      <c r="B37" s="16">
        <v>300.0</v>
      </c>
      <c r="C37" s="17">
        <f>if(E37=0,"",sumifs('Billable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7" s="2">
        <v>35.0</v>
      </c>
      <c r="F37" s="6">
        <f t="shared" si="2"/>
        <v>486138.1074</v>
      </c>
      <c r="G37" s="6">
        <f t="shared" si="3"/>
        <v>40511.50895</v>
      </c>
      <c r="H37" s="6">
        <f t="shared" si="4"/>
        <v>10127.87724</v>
      </c>
      <c r="I37" s="5"/>
      <c r="J37" s="18"/>
      <c r="K37" s="19">
        <f t="shared" si="5"/>
        <v>0.85</v>
      </c>
      <c r="L37" s="20">
        <f t="shared" si="6"/>
        <v>29.75</v>
      </c>
      <c r="M37" s="6">
        <f t="shared" si="7"/>
        <v>413217.3913</v>
      </c>
      <c r="N37" s="18"/>
      <c r="O37" s="19">
        <f t="shared" si="8"/>
        <v>1</v>
      </c>
      <c r="P37" s="20">
        <f t="shared" si="9"/>
        <v>29.75</v>
      </c>
      <c r="Q37" s="6">
        <f t="shared" si="10"/>
        <v>413217.3913</v>
      </c>
      <c r="R37" s="18"/>
      <c r="S37" s="6">
        <f t="shared" si="11"/>
        <v>-72920.71611</v>
      </c>
    </row>
    <row r="38">
      <c r="A38" s="5" t="s">
        <v>97</v>
      </c>
      <c r="B38" s="16">
        <v>300.0</v>
      </c>
      <c r="C38" s="17">
        <f>if(E38=0,"",sumifs('Billable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8" s="2">
        <v>35.0</v>
      </c>
      <c r="F38" s="6">
        <f t="shared" si="2"/>
        <v>486138.1074</v>
      </c>
      <c r="G38" s="6">
        <f t="shared" si="3"/>
        <v>40511.50895</v>
      </c>
      <c r="H38" s="6">
        <f t="shared" si="4"/>
        <v>10127.87724</v>
      </c>
      <c r="I38" s="5"/>
      <c r="J38" s="18"/>
      <c r="K38" s="19">
        <f t="shared" si="5"/>
        <v>0.85</v>
      </c>
      <c r="L38" s="20">
        <f t="shared" si="6"/>
        <v>29.75</v>
      </c>
      <c r="M38" s="6">
        <f t="shared" si="7"/>
        <v>413217.3913</v>
      </c>
      <c r="N38" s="18"/>
      <c r="O38" s="19">
        <f t="shared" si="8"/>
        <v>1</v>
      </c>
      <c r="P38" s="20">
        <f t="shared" si="9"/>
        <v>29.75</v>
      </c>
      <c r="Q38" s="6">
        <f t="shared" si="10"/>
        <v>413217.3913</v>
      </c>
      <c r="R38" s="18"/>
      <c r="S38" s="6">
        <f t="shared" si="11"/>
        <v>-72920.71611</v>
      </c>
    </row>
    <row r="39">
      <c r="A39" s="5" t="s">
        <v>98</v>
      </c>
      <c r="B39" s="16">
        <v>300.0</v>
      </c>
      <c r="C39" s="17">
        <f>if(E39=0,"",sumifs('Billable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39" s="2">
        <v>35.0</v>
      </c>
      <c r="F39" s="6">
        <f t="shared" si="2"/>
        <v>486138.1074</v>
      </c>
      <c r="G39" s="6">
        <f t="shared" si="3"/>
        <v>40511.50895</v>
      </c>
      <c r="H39" s="6">
        <f t="shared" si="4"/>
        <v>10127.87724</v>
      </c>
      <c r="I39" s="5"/>
      <c r="J39" s="18"/>
      <c r="K39" s="19">
        <f t="shared" si="5"/>
        <v>0.85</v>
      </c>
      <c r="L39" s="20">
        <f t="shared" si="6"/>
        <v>29.75</v>
      </c>
      <c r="M39" s="6">
        <f t="shared" si="7"/>
        <v>413217.3913</v>
      </c>
      <c r="N39" s="18"/>
      <c r="O39" s="19">
        <f t="shared" si="8"/>
        <v>1</v>
      </c>
      <c r="P39" s="20">
        <f t="shared" si="9"/>
        <v>29.75</v>
      </c>
      <c r="Q39" s="6">
        <f t="shared" si="10"/>
        <v>413217.3913</v>
      </c>
      <c r="R39" s="18"/>
      <c r="S39" s="6">
        <f t="shared" si="11"/>
        <v>-72920.71611</v>
      </c>
    </row>
    <row r="40">
      <c r="A40" s="5" t="s">
        <v>99</v>
      </c>
      <c r="B40" s="16">
        <v>300.0</v>
      </c>
      <c r="C40" s="17">
        <f>if(E40=0,"",sumifs('Billable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0" s="2">
        <v>35.0</v>
      </c>
      <c r="F40" s="6">
        <f t="shared" si="2"/>
        <v>486138.1074</v>
      </c>
      <c r="G40" s="6">
        <f t="shared" si="3"/>
        <v>40511.50895</v>
      </c>
      <c r="H40" s="6">
        <f t="shared" si="4"/>
        <v>10127.87724</v>
      </c>
      <c r="I40" s="5"/>
      <c r="J40" s="18"/>
      <c r="K40" s="19">
        <f t="shared" si="5"/>
        <v>0.85</v>
      </c>
      <c r="L40" s="20">
        <f t="shared" si="6"/>
        <v>29.75</v>
      </c>
      <c r="M40" s="6">
        <f t="shared" si="7"/>
        <v>413217.3913</v>
      </c>
      <c r="N40" s="18"/>
      <c r="O40" s="19">
        <f t="shared" si="8"/>
        <v>1</v>
      </c>
      <c r="P40" s="20">
        <f t="shared" si="9"/>
        <v>29.75</v>
      </c>
      <c r="Q40" s="6">
        <f t="shared" si="10"/>
        <v>413217.3913</v>
      </c>
      <c r="R40" s="18"/>
      <c r="S40" s="6">
        <f t="shared" si="11"/>
        <v>-72920.71611</v>
      </c>
    </row>
    <row r="41">
      <c r="A41" s="5" t="s">
        <v>100</v>
      </c>
      <c r="B41" s="16">
        <v>300.0</v>
      </c>
      <c r="C41" s="17">
        <f>if(E41=0,"",sumifs('Billable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1" s="2">
        <v>35.0</v>
      </c>
      <c r="F41" s="6">
        <f t="shared" si="2"/>
        <v>486138.1074</v>
      </c>
      <c r="G41" s="6">
        <f t="shared" si="3"/>
        <v>40511.50895</v>
      </c>
      <c r="H41" s="6">
        <f t="shared" si="4"/>
        <v>10127.87724</v>
      </c>
      <c r="I41" s="5"/>
      <c r="J41" s="18"/>
      <c r="K41" s="19">
        <f t="shared" si="5"/>
        <v>0.85</v>
      </c>
      <c r="L41" s="20">
        <f t="shared" si="6"/>
        <v>29.75</v>
      </c>
      <c r="M41" s="6">
        <f t="shared" si="7"/>
        <v>413217.3913</v>
      </c>
      <c r="N41" s="18"/>
      <c r="O41" s="19">
        <f t="shared" si="8"/>
        <v>1</v>
      </c>
      <c r="P41" s="20">
        <f t="shared" si="9"/>
        <v>29.75</v>
      </c>
      <c r="Q41" s="6">
        <f t="shared" si="10"/>
        <v>413217.3913</v>
      </c>
      <c r="R41" s="18"/>
      <c r="S41" s="6">
        <f t="shared" si="11"/>
        <v>-72920.71611</v>
      </c>
    </row>
    <row r="42">
      <c r="A42" s="5" t="s">
        <v>101</v>
      </c>
      <c r="B42" s="16">
        <v>300.0</v>
      </c>
      <c r="C42" s="17">
        <f>if(E42=0,"",sumifs('Billable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2" s="2">
        <v>35.0</v>
      </c>
      <c r="F42" s="6">
        <f t="shared" si="2"/>
        <v>486138.1074</v>
      </c>
      <c r="G42" s="6">
        <f t="shared" si="3"/>
        <v>40511.50895</v>
      </c>
      <c r="H42" s="6">
        <f t="shared" si="4"/>
        <v>10127.87724</v>
      </c>
      <c r="I42" s="5"/>
      <c r="J42" s="18"/>
      <c r="K42" s="19">
        <f t="shared" si="5"/>
        <v>0.85</v>
      </c>
      <c r="L42" s="20">
        <f t="shared" si="6"/>
        <v>29.75</v>
      </c>
      <c r="M42" s="6">
        <f t="shared" si="7"/>
        <v>413217.3913</v>
      </c>
      <c r="N42" s="18"/>
      <c r="O42" s="19">
        <f t="shared" si="8"/>
        <v>1</v>
      </c>
      <c r="P42" s="20">
        <f t="shared" si="9"/>
        <v>29.75</v>
      </c>
      <c r="Q42" s="6">
        <f t="shared" si="10"/>
        <v>413217.3913</v>
      </c>
      <c r="R42" s="18"/>
      <c r="S42" s="6">
        <f t="shared" si="11"/>
        <v>-72920.71611</v>
      </c>
    </row>
    <row r="43">
      <c r="A43" s="5" t="s">
        <v>102</v>
      </c>
      <c r="B43" s="16">
        <v>300.0</v>
      </c>
      <c r="C43" s="17">
        <f>if(E43=0,"",sumifs('Billable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3" s="2">
        <v>35.0</v>
      </c>
      <c r="F43" s="6">
        <f t="shared" si="2"/>
        <v>486138.1074</v>
      </c>
      <c r="G43" s="6">
        <f t="shared" si="3"/>
        <v>40511.50895</v>
      </c>
      <c r="H43" s="6">
        <f t="shared" si="4"/>
        <v>10127.87724</v>
      </c>
      <c r="I43" s="5"/>
      <c r="J43" s="18"/>
      <c r="K43" s="19">
        <f t="shared" si="5"/>
        <v>0.85</v>
      </c>
      <c r="L43" s="20">
        <f t="shared" si="6"/>
        <v>29.75</v>
      </c>
      <c r="M43" s="6">
        <f t="shared" si="7"/>
        <v>413217.3913</v>
      </c>
      <c r="N43" s="18"/>
      <c r="O43" s="19">
        <f t="shared" si="8"/>
        <v>1</v>
      </c>
      <c r="P43" s="20">
        <f t="shared" si="9"/>
        <v>29.75</v>
      </c>
      <c r="Q43" s="6">
        <f t="shared" si="10"/>
        <v>413217.3913</v>
      </c>
      <c r="R43" s="18"/>
      <c r="S43" s="6">
        <f t="shared" si="11"/>
        <v>-72920.71611</v>
      </c>
    </row>
    <row r="44">
      <c r="A44" s="5" t="s">
        <v>103</v>
      </c>
      <c r="B44" s="16">
        <v>300.0</v>
      </c>
      <c r="C44" s="17">
        <f>if(E44=0,"",sumifs('Billable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4" s="2">
        <v>35.0</v>
      </c>
      <c r="F44" s="6">
        <f t="shared" si="2"/>
        <v>486138.1074</v>
      </c>
      <c r="G44" s="6">
        <f t="shared" si="3"/>
        <v>40511.50895</v>
      </c>
      <c r="H44" s="6">
        <f t="shared" si="4"/>
        <v>10127.87724</v>
      </c>
      <c r="I44" s="5"/>
      <c r="J44" s="18"/>
      <c r="K44" s="19">
        <f t="shared" si="5"/>
        <v>0.85</v>
      </c>
      <c r="L44" s="20">
        <f t="shared" si="6"/>
        <v>29.75</v>
      </c>
      <c r="M44" s="6">
        <f t="shared" si="7"/>
        <v>413217.3913</v>
      </c>
      <c r="N44" s="18"/>
      <c r="O44" s="19">
        <f t="shared" si="8"/>
        <v>1</v>
      </c>
      <c r="P44" s="20">
        <f t="shared" si="9"/>
        <v>29.75</v>
      </c>
      <c r="Q44" s="6">
        <f t="shared" si="10"/>
        <v>413217.3913</v>
      </c>
      <c r="R44" s="18"/>
      <c r="S44" s="6">
        <f t="shared" si="11"/>
        <v>-72920.71611</v>
      </c>
    </row>
    <row r="45">
      <c r="A45" s="5" t="s">
        <v>104</v>
      </c>
      <c r="B45" s="16">
        <v>300.0</v>
      </c>
      <c r="C45" s="17">
        <f>if(E45=0,"",sumifs('Billable Hours by state'!D:D,'Billable Hours by state'!B:B,$B$2)*(sumifs('Billable Hours by state'!$I:$I,'Billable Hours by state'!$G:$G,$B$3))*sumifs('Billable Hours by state'!$L:$L,'Billable Hours by state'!$K:$K,$B$4))</f>
        <v>289.3679211</v>
      </c>
      <c r="E45" s="2">
        <v>35.0</v>
      </c>
      <c r="F45" s="6">
        <f t="shared" si="2"/>
        <v>486138.1074</v>
      </c>
      <c r="G45" s="6">
        <f t="shared" si="3"/>
        <v>40511.50895</v>
      </c>
      <c r="H45" s="6">
        <f t="shared" si="4"/>
        <v>10127.87724</v>
      </c>
      <c r="I45" s="5"/>
      <c r="J45" s="18"/>
      <c r="K45" s="19">
        <f t="shared" si="5"/>
        <v>0.85</v>
      </c>
      <c r="L45" s="20">
        <f t="shared" si="6"/>
        <v>29.75</v>
      </c>
      <c r="M45" s="6">
        <f t="shared" si="7"/>
        <v>413217.3913</v>
      </c>
      <c r="N45" s="18"/>
      <c r="O45" s="19">
        <f t="shared" si="8"/>
        <v>1</v>
      </c>
      <c r="P45" s="20">
        <f t="shared" si="9"/>
        <v>29.75</v>
      </c>
      <c r="Q45" s="6">
        <f t="shared" si="10"/>
        <v>413217.3913</v>
      </c>
      <c r="R45" s="18"/>
      <c r="S45" s="6">
        <f t="shared" si="11"/>
        <v>-72920.71611</v>
      </c>
    </row>
    <row r="46">
      <c r="B46" s="22"/>
      <c r="C46" s="22"/>
      <c r="J46" s="18"/>
      <c r="K46" s="19"/>
      <c r="M46" s="6"/>
      <c r="N46" s="18"/>
      <c r="O46" s="19"/>
      <c r="Q46" s="6"/>
      <c r="R46" s="18"/>
    </row>
    <row r="47">
      <c r="A47" s="5" t="s">
        <v>25</v>
      </c>
      <c r="B47" s="16">
        <v>150.0</v>
      </c>
      <c r="C47" s="17">
        <f>if(E47=0,"",sumifs('Billable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7" s="2">
        <v>35.0</v>
      </c>
      <c r="F47" s="6">
        <f t="shared" ref="F47:F82" si="12">if(E47=0,"",if($B$1="Industry Avg",(E47*$C47*$B$5),(E47*$B47*$B$5)))</f>
        <v>251508.9514</v>
      </c>
      <c r="G47" s="6">
        <f t="shared" ref="G47:G82" si="13">if(F47/12=0,"",F47/12)</f>
        <v>20959.07928</v>
      </c>
      <c r="H47" s="6">
        <f t="shared" ref="H47:H82" si="14">if(C47*E47=0,"",C47*E47)</f>
        <v>5239.769821</v>
      </c>
      <c r="I47" s="5"/>
      <c r="J47" s="18"/>
      <c r="K47" s="19">
        <f t="shared" ref="K47:K82" si="15">$K$7</f>
        <v>0.85</v>
      </c>
      <c r="L47" s="20">
        <f t="shared" ref="L47:L82" si="16">if(K47=0,"",E47*K47)</f>
        <v>29.75</v>
      </c>
      <c r="M47" s="6">
        <f t="shared" ref="M47:M82" si="17">if($E47=0,"",if($B$1="Industry Avg",(L47*$C47*$B$5),(L47*$B47*$B$5)))</f>
        <v>213782.6087</v>
      </c>
      <c r="N47" s="18"/>
      <c r="O47" s="19">
        <f t="shared" ref="O47:O82" si="18">$O$7</f>
        <v>1</v>
      </c>
      <c r="P47" s="20">
        <f t="shared" ref="P47:P82" si="19">if(O47=0,"",L47*O47)</f>
        <v>29.75</v>
      </c>
      <c r="Q47" s="6">
        <f t="shared" ref="Q47:Q82" si="20">if($E47=0,"",if($B$1="Industry Avg",(P47*$C47*$B$5),(P47*$B47*$B$5)))</f>
        <v>213782.6087</v>
      </c>
      <c r="R47" s="18"/>
      <c r="S47" s="6">
        <f t="shared" ref="S47:S82" si="21">Q47-F47</f>
        <v>-37726.34271</v>
      </c>
    </row>
    <row r="48">
      <c r="A48" s="5" t="s">
        <v>26</v>
      </c>
      <c r="B48" s="16">
        <v>150.0</v>
      </c>
      <c r="C48" s="17">
        <f>if(E48=0,"",sumifs('Billable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8" s="2">
        <v>35.0</v>
      </c>
      <c r="F48" s="6">
        <f t="shared" si="12"/>
        <v>251508.9514</v>
      </c>
      <c r="G48" s="6">
        <f t="shared" si="13"/>
        <v>20959.07928</v>
      </c>
      <c r="H48" s="6">
        <f t="shared" si="14"/>
        <v>5239.769821</v>
      </c>
      <c r="I48" s="5"/>
      <c r="J48" s="18"/>
      <c r="K48" s="19">
        <f t="shared" si="15"/>
        <v>0.85</v>
      </c>
      <c r="L48" s="20">
        <f t="shared" si="16"/>
        <v>29.75</v>
      </c>
      <c r="M48" s="6">
        <f t="shared" si="17"/>
        <v>213782.6087</v>
      </c>
      <c r="N48" s="18"/>
      <c r="O48" s="19">
        <f t="shared" si="18"/>
        <v>1</v>
      </c>
      <c r="P48" s="20">
        <f t="shared" si="19"/>
        <v>29.75</v>
      </c>
      <c r="Q48" s="6">
        <f t="shared" si="20"/>
        <v>213782.6087</v>
      </c>
      <c r="R48" s="18"/>
      <c r="S48" s="6">
        <f t="shared" si="21"/>
        <v>-37726.34271</v>
      </c>
    </row>
    <row r="49">
      <c r="A49" s="5" t="s">
        <v>27</v>
      </c>
      <c r="B49" s="16">
        <v>150.0</v>
      </c>
      <c r="C49" s="17">
        <f>if(E49=0,"",sumifs('Billable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49" s="2">
        <v>35.0</v>
      </c>
      <c r="F49" s="6">
        <f t="shared" si="12"/>
        <v>251508.9514</v>
      </c>
      <c r="G49" s="6">
        <f t="shared" si="13"/>
        <v>20959.07928</v>
      </c>
      <c r="H49" s="6">
        <f t="shared" si="14"/>
        <v>5239.769821</v>
      </c>
      <c r="I49" s="5"/>
      <c r="J49" s="18"/>
      <c r="K49" s="19">
        <f t="shared" si="15"/>
        <v>0.85</v>
      </c>
      <c r="L49" s="20">
        <f t="shared" si="16"/>
        <v>29.75</v>
      </c>
      <c r="M49" s="6">
        <f t="shared" si="17"/>
        <v>213782.6087</v>
      </c>
      <c r="N49" s="18"/>
      <c r="O49" s="19">
        <f t="shared" si="18"/>
        <v>1</v>
      </c>
      <c r="P49" s="20">
        <f t="shared" si="19"/>
        <v>29.75</v>
      </c>
      <c r="Q49" s="6">
        <f t="shared" si="20"/>
        <v>213782.6087</v>
      </c>
      <c r="R49" s="18"/>
      <c r="S49" s="6">
        <f t="shared" si="21"/>
        <v>-37726.34271</v>
      </c>
    </row>
    <row r="50">
      <c r="A50" s="5" t="s">
        <v>28</v>
      </c>
      <c r="B50" s="16">
        <v>150.0</v>
      </c>
      <c r="C50" s="17">
        <f>if(E50=0,"",sumifs('Billable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0" s="2">
        <v>35.0</v>
      </c>
      <c r="F50" s="6">
        <f t="shared" si="12"/>
        <v>251508.9514</v>
      </c>
      <c r="G50" s="6">
        <f t="shared" si="13"/>
        <v>20959.07928</v>
      </c>
      <c r="H50" s="6">
        <f t="shared" si="14"/>
        <v>5239.769821</v>
      </c>
      <c r="I50" s="5"/>
      <c r="J50" s="18"/>
      <c r="K50" s="19">
        <f t="shared" si="15"/>
        <v>0.85</v>
      </c>
      <c r="L50" s="20">
        <f t="shared" si="16"/>
        <v>29.75</v>
      </c>
      <c r="M50" s="6">
        <f t="shared" si="17"/>
        <v>213782.6087</v>
      </c>
      <c r="N50" s="18"/>
      <c r="O50" s="19">
        <f t="shared" si="18"/>
        <v>1</v>
      </c>
      <c r="P50" s="20">
        <f t="shared" si="19"/>
        <v>29.75</v>
      </c>
      <c r="Q50" s="6">
        <f t="shared" si="20"/>
        <v>213782.6087</v>
      </c>
      <c r="R50" s="18"/>
      <c r="S50" s="6">
        <f t="shared" si="21"/>
        <v>-37726.34271</v>
      </c>
    </row>
    <row r="51">
      <c r="A51" s="5" t="s">
        <v>39</v>
      </c>
      <c r="B51" s="16">
        <v>150.0</v>
      </c>
      <c r="C51" s="17">
        <f>if(E51=0,"",sumifs('Billable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1" s="2">
        <v>35.0</v>
      </c>
      <c r="F51" s="6">
        <f t="shared" si="12"/>
        <v>251508.9514</v>
      </c>
      <c r="G51" s="6">
        <f t="shared" si="13"/>
        <v>20959.07928</v>
      </c>
      <c r="H51" s="6">
        <f t="shared" si="14"/>
        <v>5239.769821</v>
      </c>
      <c r="I51" s="5"/>
      <c r="J51" s="18"/>
      <c r="K51" s="19">
        <f t="shared" si="15"/>
        <v>0.85</v>
      </c>
      <c r="L51" s="20">
        <f t="shared" si="16"/>
        <v>29.75</v>
      </c>
      <c r="M51" s="6">
        <f t="shared" si="17"/>
        <v>213782.6087</v>
      </c>
      <c r="N51" s="18"/>
      <c r="O51" s="19">
        <f t="shared" si="18"/>
        <v>1</v>
      </c>
      <c r="P51" s="20">
        <f t="shared" si="19"/>
        <v>29.75</v>
      </c>
      <c r="Q51" s="6">
        <f t="shared" si="20"/>
        <v>213782.6087</v>
      </c>
      <c r="R51" s="18"/>
      <c r="S51" s="6">
        <f t="shared" si="21"/>
        <v>-37726.34271</v>
      </c>
    </row>
    <row r="52">
      <c r="A52" s="5" t="s">
        <v>40</v>
      </c>
      <c r="B52" s="16">
        <v>150.0</v>
      </c>
      <c r="C52" s="17">
        <f>if(E52=0,"",sumifs('Billable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2" s="2">
        <v>35.0</v>
      </c>
      <c r="F52" s="6">
        <f t="shared" si="12"/>
        <v>251508.9514</v>
      </c>
      <c r="G52" s="6">
        <f t="shared" si="13"/>
        <v>20959.07928</v>
      </c>
      <c r="H52" s="6">
        <f t="shared" si="14"/>
        <v>5239.769821</v>
      </c>
      <c r="I52" s="5"/>
      <c r="J52" s="18"/>
      <c r="K52" s="19">
        <f t="shared" si="15"/>
        <v>0.85</v>
      </c>
      <c r="L52" s="20">
        <f t="shared" si="16"/>
        <v>29.75</v>
      </c>
      <c r="M52" s="6">
        <f t="shared" si="17"/>
        <v>213782.6087</v>
      </c>
      <c r="N52" s="18"/>
      <c r="O52" s="19">
        <f t="shared" si="18"/>
        <v>1</v>
      </c>
      <c r="P52" s="20">
        <f t="shared" si="19"/>
        <v>29.75</v>
      </c>
      <c r="Q52" s="6">
        <f t="shared" si="20"/>
        <v>213782.6087</v>
      </c>
      <c r="R52" s="18"/>
      <c r="S52" s="6">
        <f t="shared" si="21"/>
        <v>-37726.34271</v>
      </c>
    </row>
    <row r="53">
      <c r="A53" s="5" t="s">
        <v>41</v>
      </c>
      <c r="B53" s="16">
        <v>150.0</v>
      </c>
      <c r="C53" s="17">
        <f>if(E53=0,"",sumifs('Billable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3" s="2">
        <v>35.0</v>
      </c>
      <c r="F53" s="6">
        <f t="shared" si="12"/>
        <v>251508.9514</v>
      </c>
      <c r="G53" s="6">
        <f t="shared" si="13"/>
        <v>20959.07928</v>
      </c>
      <c r="H53" s="6">
        <f t="shared" si="14"/>
        <v>5239.769821</v>
      </c>
      <c r="I53" s="5"/>
      <c r="J53" s="18"/>
      <c r="K53" s="19">
        <f t="shared" si="15"/>
        <v>0.85</v>
      </c>
      <c r="L53" s="20">
        <f t="shared" si="16"/>
        <v>29.75</v>
      </c>
      <c r="M53" s="6">
        <f t="shared" si="17"/>
        <v>213782.6087</v>
      </c>
      <c r="N53" s="18"/>
      <c r="O53" s="19">
        <f t="shared" si="18"/>
        <v>1</v>
      </c>
      <c r="P53" s="20">
        <f t="shared" si="19"/>
        <v>29.75</v>
      </c>
      <c r="Q53" s="6">
        <f t="shared" si="20"/>
        <v>213782.6087</v>
      </c>
      <c r="R53" s="18"/>
      <c r="S53" s="6">
        <f t="shared" si="21"/>
        <v>-37726.34271</v>
      </c>
    </row>
    <row r="54">
      <c r="A54" s="5" t="s">
        <v>53</v>
      </c>
      <c r="B54" s="16">
        <v>150.0</v>
      </c>
      <c r="C54" s="17">
        <f>if(E54=0,"",sumifs('Billable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4" s="2">
        <v>35.0</v>
      </c>
      <c r="F54" s="6">
        <f t="shared" si="12"/>
        <v>251508.9514</v>
      </c>
      <c r="G54" s="6">
        <f t="shared" si="13"/>
        <v>20959.07928</v>
      </c>
      <c r="H54" s="6">
        <f t="shared" si="14"/>
        <v>5239.769821</v>
      </c>
      <c r="I54" s="5"/>
      <c r="J54" s="18"/>
      <c r="K54" s="19">
        <f t="shared" si="15"/>
        <v>0.85</v>
      </c>
      <c r="L54" s="20">
        <f t="shared" si="16"/>
        <v>29.75</v>
      </c>
      <c r="M54" s="6">
        <f t="shared" si="17"/>
        <v>213782.6087</v>
      </c>
      <c r="N54" s="18"/>
      <c r="O54" s="19">
        <f t="shared" si="18"/>
        <v>1</v>
      </c>
      <c r="P54" s="20">
        <f t="shared" si="19"/>
        <v>29.75</v>
      </c>
      <c r="Q54" s="6">
        <f t="shared" si="20"/>
        <v>213782.6087</v>
      </c>
      <c r="R54" s="18"/>
      <c r="S54" s="6">
        <f t="shared" si="21"/>
        <v>-37726.34271</v>
      </c>
    </row>
    <row r="55">
      <c r="A55" s="5" t="s">
        <v>54</v>
      </c>
      <c r="B55" s="16">
        <v>150.0</v>
      </c>
      <c r="C55" s="17">
        <f>if(E55=0,"",sumifs('Billable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5" s="2">
        <v>35.0</v>
      </c>
      <c r="F55" s="6">
        <f t="shared" si="12"/>
        <v>251508.9514</v>
      </c>
      <c r="G55" s="6">
        <f t="shared" si="13"/>
        <v>20959.07928</v>
      </c>
      <c r="H55" s="6">
        <f t="shared" si="14"/>
        <v>5239.769821</v>
      </c>
      <c r="I55" s="5"/>
      <c r="J55" s="18"/>
      <c r="K55" s="19">
        <f t="shared" si="15"/>
        <v>0.85</v>
      </c>
      <c r="L55" s="20">
        <f t="shared" si="16"/>
        <v>29.75</v>
      </c>
      <c r="M55" s="6">
        <f t="shared" si="17"/>
        <v>213782.6087</v>
      </c>
      <c r="N55" s="18"/>
      <c r="O55" s="19">
        <f t="shared" si="18"/>
        <v>1</v>
      </c>
      <c r="P55" s="20">
        <f t="shared" si="19"/>
        <v>29.75</v>
      </c>
      <c r="Q55" s="6">
        <f t="shared" si="20"/>
        <v>213782.6087</v>
      </c>
      <c r="R55" s="18"/>
      <c r="S55" s="6">
        <f t="shared" si="21"/>
        <v>-37726.34271</v>
      </c>
    </row>
    <row r="56">
      <c r="A56" s="5" t="s">
        <v>55</v>
      </c>
      <c r="B56" s="16">
        <v>150.0</v>
      </c>
      <c r="C56" s="17">
        <f>if(E56=0,"",sumifs('Billable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6" s="2">
        <v>35.0</v>
      </c>
      <c r="F56" s="6">
        <f t="shared" si="12"/>
        <v>251508.9514</v>
      </c>
      <c r="G56" s="6">
        <f t="shared" si="13"/>
        <v>20959.07928</v>
      </c>
      <c r="H56" s="6">
        <f t="shared" si="14"/>
        <v>5239.769821</v>
      </c>
      <c r="I56" s="5"/>
      <c r="J56" s="18"/>
      <c r="K56" s="19">
        <f t="shared" si="15"/>
        <v>0.85</v>
      </c>
      <c r="L56" s="20">
        <f t="shared" si="16"/>
        <v>29.75</v>
      </c>
      <c r="M56" s="6">
        <f t="shared" si="17"/>
        <v>213782.6087</v>
      </c>
      <c r="N56" s="18"/>
      <c r="O56" s="19">
        <f t="shared" si="18"/>
        <v>1</v>
      </c>
      <c r="P56" s="20">
        <f t="shared" si="19"/>
        <v>29.75</v>
      </c>
      <c r="Q56" s="6">
        <f t="shared" si="20"/>
        <v>213782.6087</v>
      </c>
      <c r="R56" s="18"/>
      <c r="S56" s="6">
        <f t="shared" si="21"/>
        <v>-37726.34271</v>
      </c>
    </row>
    <row r="57">
      <c r="A57" s="5" t="s">
        <v>56</v>
      </c>
      <c r="B57" s="16">
        <v>150.0</v>
      </c>
      <c r="C57" s="17">
        <f>if(E57=0,"",sumifs('Billable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7" s="2">
        <v>35.0</v>
      </c>
      <c r="F57" s="6">
        <f t="shared" si="12"/>
        <v>251508.9514</v>
      </c>
      <c r="G57" s="6">
        <f t="shared" si="13"/>
        <v>20959.07928</v>
      </c>
      <c r="H57" s="6">
        <f t="shared" si="14"/>
        <v>5239.769821</v>
      </c>
      <c r="I57" s="5"/>
      <c r="J57" s="18"/>
      <c r="K57" s="19">
        <f t="shared" si="15"/>
        <v>0.85</v>
      </c>
      <c r="L57" s="20">
        <f t="shared" si="16"/>
        <v>29.75</v>
      </c>
      <c r="M57" s="6">
        <f t="shared" si="17"/>
        <v>213782.6087</v>
      </c>
      <c r="N57" s="18"/>
      <c r="O57" s="19">
        <f t="shared" si="18"/>
        <v>1</v>
      </c>
      <c r="P57" s="20">
        <f t="shared" si="19"/>
        <v>29.75</v>
      </c>
      <c r="Q57" s="6">
        <f t="shared" si="20"/>
        <v>213782.6087</v>
      </c>
      <c r="R57" s="18"/>
      <c r="S57" s="6">
        <f t="shared" si="21"/>
        <v>-37726.34271</v>
      </c>
    </row>
    <row r="58">
      <c r="A58" s="5" t="s">
        <v>57</v>
      </c>
      <c r="B58" s="16">
        <v>150.0</v>
      </c>
      <c r="C58" s="17">
        <f>if(E58=0,"",sumifs('Billable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8" s="2">
        <v>35.0</v>
      </c>
      <c r="F58" s="6">
        <f t="shared" si="12"/>
        <v>251508.9514</v>
      </c>
      <c r="G58" s="6">
        <f t="shared" si="13"/>
        <v>20959.07928</v>
      </c>
      <c r="H58" s="6">
        <f t="shared" si="14"/>
        <v>5239.769821</v>
      </c>
      <c r="I58" s="5"/>
      <c r="J58" s="18"/>
      <c r="K58" s="19">
        <f t="shared" si="15"/>
        <v>0.85</v>
      </c>
      <c r="L58" s="20">
        <f t="shared" si="16"/>
        <v>29.75</v>
      </c>
      <c r="M58" s="6">
        <f t="shared" si="17"/>
        <v>213782.6087</v>
      </c>
      <c r="N58" s="18"/>
      <c r="O58" s="19">
        <f t="shared" si="18"/>
        <v>1</v>
      </c>
      <c r="P58" s="20">
        <f t="shared" si="19"/>
        <v>29.75</v>
      </c>
      <c r="Q58" s="6">
        <f t="shared" si="20"/>
        <v>213782.6087</v>
      </c>
      <c r="R58" s="18"/>
      <c r="S58" s="6">
        <f t="shared" si="21"/>
        <v>-37726.34271</v>
      </c>
    </row>
    <row r="59">
      <c r="A59" s="5" t="s">
        <v>58</v>
      </c>
      <c r="B59" s="16">
        <v>150.0</v>
      </c>
      <c r="C59" s="17">
        <f>if(E59=0,"",sumifs('Billable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59" s="2">
        <v>35.0</v>
      </c>
      <c r="F59" s="6">
        <f t="shared" si="12"/>
        <v>251508.9514</v>
      </c>
      <c r="G59" s="6">
        <f t="shared" si="13"/>
        <v>20959.07928</v>
      </c>
      <c r="H59" s="6">
        <f t="shared" si="14"/>
        <v>5239.769821</v>
      </c>
      <c r="I59" s="5"/>
      <c r="J59" s="18"/>
      <c r="K59" s="19">
        <f t="shared" si="15"/>
        <v>0.85</v>
      </c>
      <c r="L59" s="20">
        <f t="shared" si="16"/>
        <v>29.75</v>
      </c>
      <c r="M59" s="6">
        <f t="shared" si="17"/>
        <v>213782.6087</v>
      </c>
      <c r="N59" s="18"/>
      <c r="O59" s="19">
        <f t="shared" si="18"/>
        <v>1</v>
      </c>
      <c r="P59" s="20">
        <f t="shared" si="19"/>
        <v>29.75</v>
      </c>
      <c r="Q59" s="6">
        <f t="shared" si="20"/>
        <v>213782.6087</v>
      </c>
      <c r="R59" s="18"/>
      <c r="S59" s="6">
        <f t="shared" si="21"/>
        <v>-37726.34271</v>
      </c>
    </row>
    <row r="60">
      <c r="A60" s="5" t="s">
        <v>77</v>
      </c>
      <c r="B60" s="16">
        <v>150.0</v>
      </c>
      <c r="C60" s="17">
        <f>if(E60=0,"",sumifs('Billable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0" s="2">
        <v>35.0</v>
      </c>
      <c r="F60" s="6">
        <f t="shared" si="12"/>
        <v>251508.9514</v>
      </c>
      <c r="G60" s="6">
        <f t="shared" si="13"/>
        <v>20959.07928</v>
      </c>
      <c r="H60" s="6">
        <f t="shared" si="14"/>
        <v>5239.769821</v>
      </c>
      <c r="I60" s="5"/>
      <c r="J60" s="18"/>
      <c r="K60" s="19">
        <f t="shared" si="15"/>
        <v>0.85</v>
      </c>
      <c r="L60" s="20">
        <f t="shared" si="16"/>
        <v>29.75</v>
      </c>
      <c r="M60" s="6">
        <f t="shared" si="17"/>
        <v>213782.6087</v>
      </c>
      <c r="N60" s="18"/>
      <c r="O60" s="19">
        <f t="shared" si="18"/>
        <v>1</v>
      </c>
      <c r="P60" s="20">
        <f t="shared" si="19"/>
        <v>29.75</v>
      </c>
      <c r="Q60" s="6">
        <f t="shared" si="20"/>
        <v>213782.6087</v>
      </c>
      <c r="R60" s="18"/>
      <c r="S60" s="6">
        <f t="shared" si="21"/>
        <v>-37726.34271</v>
      </c>
    </row>
    <row r="61">
      <c r="A61" s="5" t="s">
        <v>78</v>
      </c>
      <c r="B61" s="16">
        <v>150.0</v>
      </c>
      <c r="C61" s="17">
        <f>if(E61=0,"",sumifs('Billable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1" s="2">
        <v>35.0</v>
      </c>
      <c r="F61" s="6">
        <f t="shared" si="12"/>
        <v>251508.9514</v>
      </c>
      <c r="G61" s="6">
        <f t="shared" si="13"/>
        <v>20959.07928</v>
      </c>
      <c r="H61" s="6">
        <f t="shared" si="14"/>
        <v>5239.769821</v>
      </c>
      <c r="I61" s="5"/>
      <c r="J61" s="18"/>
      <c r="K61" s="19">
        <f t="shared" si="15"/>
        <v>0.85</v>
      </c>
      <c r="L61" s="20">
        <f t="shared" si="16"/>
        <v>29.75</v>
      </c>
      <c r="M61" s="6">
        <f t="shared" si="17"/>
        <v>213782.6087</v>
      </c>
      <c r="N61" s="18"/>
      <c r="O61" s="19">
        <f t="shared" si="18"/>
        <v>1</v>
      </c>
      <c r="P61" s="20">
        <f t="shared" si="19"/>
        <v>29.75</v>
      </c>
      <c r="Q61" s="6">
        <f t="shared" si="20"/>
        <v>213782.6087</v>
      </c>
      <c r="R61" s="18"/>
      <c r="S61" s="6">
        <f t="shared" si="21"/>
        <v>-37726.34271</v>
      </c>
    </row>
    <row r="62">
      <c r="A62" s="5" t="s">
        <v>79</v>
      </c>
      <c r="B62" s="16">
        <v>150.0</v>
      </c>
      <c r="C62" s="17">
        <f>if(E62=0,"",sumifs('Billable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2" s="2">
        <v>30.0</v>
      </c>
      <c r="F62" s="6">
        <f t="shared" si="12"/>
        <v>215579.1012</v>
      </c>
      <c r="G62" s="6">
        <f t="shared" si="13"/>
        <v>17964.9251</v>
      </c>
      <c r="H62" s="6">
        <f t="shared" si="14"/>
        <v>4491.231275</v>
      </c>
      <c r="I62" s="5"/>
      <c r="J62" s="18"/>
      <c r="K62" s="19">
        <f t="shared" si="15"/>
        <v>0.85</v>
      </c>
      <c r="L62" s="20">
        <f t="shared" si="16"/>
        <v>25.5</v>
      </c>
      <c r="M62" s="6">
        <f t="shared" si="17"/>
        <v>183242.236</v>
      </c>
      <c r="N62" s="18"/>
      <c r="O62" s="19">
        <f t="shared" si="18"/>
        <v>1</v>
      </c>
      <c r="P62" s="20">
        <f t="shared" si="19"/>
        <v>25.5</v>
      </c>
      <c r="Q62" s="6">
        <f t="shared" si="20"/>
        <v>183242.236</v>
      </c>
      <c r="R62" s="18"/>
      <c r="S62" s="6">
        <f t="shared" si="21"/>
        <v>-32336.86518</v>
      </c>
    </row>
    <row r="63">
      <c r="A63" s="5" t="s">
        <v>80</v>
      </c>
      <c r="B63" s="16">
        <v>150.0</v>
      </c>
      <c r="C63" s="17">
        <f>if(E63=0,"",sumifs('Billable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3" s="2">
        <v>30.0</v>
      </c>
      <c r="F63" s="6">
        <f t="shared" si="12"/>
        <v>215579.1012</v>
      </c>
      <c r="G63" s="6">
        <f t="shared" si="13"/>
        <v>17964.9251</v>
      </c>
      <c r="H63" s="6">
        <f t="shared" si="14"/>
        <v>4491.231275</v>
      </c>
      <c r="I63" s="5"/>
      <c r="J63" s="18"/>
      <c r="K63" s="19">
        <f t="shared" si="15"/>
        <v>0.85</v>
      </c>
      <c r="L63" s="20">
        <f t="shared" si="16"/>
        <v>25.5</v>
      </c>
      <c r="M63" s="6">
        <f t="shared" si="17"/>
        <v>183242.236</v>
      </c>
      <c r="N63" s="18"/>
      <c r="O63" s="19">
        <f t="shared" si="18"/>
        <v>1</v>
      </c>
      <c r="P63" s="20">
        <f t="shared" si="19"/>
        <v>25.5</v>
      </c>
      <c r="Q63" s="6">
        <f t="shared" si="20"/>
        <v>183242.236</v>
      </c>
      <c r="R63" s="18"/>
      <c r="S63" s="6">
        <f t="shared" si="21"/>
        <v>-32336.86518</v>
      </c>
    </row>
    <row r="64">
      <c r="A64" s="5" t="s">
        <v>81</v>
      </c>
      <c r="B64" s="16">
        <v>150.0</v>
      </c>
      <c r="C64" s="17">
        <f>if(E64=0,"",sumifs('Billable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4" s="2">
        <v>30.0</v>
      </c>
      <c r="F64" s="6">
        <f t="shared" si="12"/>
        <v>215579.1012</v>
      </c>
      <c r="G64" s="6">
        <f t="shared" si="13"/>
        <v>17964.9251</v>
      </c>
      <c r="H64" s="6">
        <f t="shared" si="14"/>
        <v>4491.231275</v>
      </c>
      <c r="I64" s="5"/>
      <c r="J64" s="18"/>
      <c r="K64" s="19">
        <f t="shared" si="15"/>
        <v>0.85</v>
      </c>
      <c r="L64" s="20">
        <f t="shared" si="16"/>
        <v>25.5</v>
      </c>
      <c r="M64" s="6">
        <f t="shared" si="17"/>
        <v>183242.236</v>
      </c>
      <c r="N64" s="18"/>
      <c r="O64" s="19">
        <f t="shared" si="18"/>
        <v>1</v>
      </c>
      <c r="P64" s="20">
        <f t="shared" si="19"/>
        <v>25.5</v>
      </c>
      <c r="Q64" s="6">
        <f t="shared" si="20"/>
        <v>183242.236</v>
      </c>
      <c r="R64" s="18"/>
      <c r="S64" s="6">
        <f t="shared" si="21"/>
        <v>-32336.86518</v>
      </c>
    </row>
    <row r="65">
      <c r="A65" s="5" t="s">
        <v>82</v>
      </c>
      <c r="B65" s="16">
        <v>150.0</v>
      </c>
      <c r="C65" s="17">
        <f>if(E65=0,"",sumifs('Billable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5" s="2">
        <v>30.0</v>
      </c>
      <c r="F65" s="6">
        <f t="shared" si="12"/>
        <v>215579.1012</v>
      </c>
      <c r="G65" s="6">
        <f t="shared" si="13"/>
        <v>17964.9251</v>
      </c>
      <c r="H65" s="6">
        <f t="shared" si="14"/>
        <v>4491.231275</v>
      </c>
      <c r="I65" s="5"/>
      <c r="J65" s="18"/>
      <c r="K65" s="19">
        <f t="shared" si="15"/>
        <v>0.85</v>
      </c>
      <c r="L65" s="20">
        <f t="shared" si="16"/>
        <v>25.5</v>
      </c>
      <c r="M65" s="6">
        <f t="shared" si="17"/>
        <v>183242.236</v>
      </c>
      <c r="N65" s="18"/>
      <c r="O65" s="19">
        <f t="shared" si="18"/>
        <v>1</v>
      </c>
      <c r="P65" s="20">
        <f t="shared" si="19"/>
        <v>25.5</v>
      </c>
      <c r="Q65" s="6">
        <f t="shared" si="20"/>
        <v>183242.236</v>
      </c>
      <c r="R65" s="18"/>
      <c r="S65" s="6">
        <f t="shared" si="21"/>
        <v>-32336.86518</v>
      </c>
    </row>
    <row r="66">
      <c r="A66" s="5" t="s">
        <v>83</v>
      </c>
      <c r="B66" s="16">
        <v>150.0</v>
      </c>
      <c r="C66" s="17">
        <f>if(E66=0,"",sumifs('Billable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6" s="2">
        <v>30.0</v>
      </c>
      <c r="F66" s="6">
        <f t="shared" si="12"/>
        <v>215579.1012</v>
      </c>
      <c r="G66" s="6">
        <f t="shared" si="13"/>
        <v>17964.9251</v>
      </c>
      <c r="H66" s="6">
        <f t="shared" si="14"/>
        <v>4491.231275</v>
      </c>
      <c r="I66" s="5"/>
      <c r="J66" s="18"/>
      <c r="K66" s="19">
        <f t="shared" si="15"/>
        <v>0.85</v>
      </c>
      <c r="L66" s="20">
        <f t="shared" si="16"/>
        <v>25.5</v>
      </c>
      <c r="M66" s="6">
        <f t="shared" si="17"/>
        <v>183242.236</v>
      </c>
      <c r="N66" s="18"/>
      <c r="O66" s="19">
        <f t="shared" si="18"/>
        <v>1</v>
      </c>
      <c r="P66" s="20">
        <f t="shared" si="19"/>
        <v>25.5</v>
      </c>
      <c r="Q66" s="6">
        <f t="shared" si="20"/>
        <v>183242.236</v>
      </c>
      <c r="R66" s="18"/>
      <c r="S66" s="6">
        <f t="shared" si="21"/>
        <v>-32336.86518</v>
      </c>
    </row>
    <row r="67">
      <c r="A67" s="5" t="s">
        <v>84</v>
      </c>
      <c r="B67" s="16">
        <v>150.0</v>
      </c>
      <c r="C67" s="17">
        <f>if(E67=0,"",sumifs('Billable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7" s="2">
        <v>30.0</v>
      </c>
      <c r="F67" s="6">
        <f t="shared" si="12"/>
        <v>215579.1012</v>
      </c>
      <c r="G67" s="6">
        <f t="shared" si="13"/>
        <v>17964.9251</v>
      </c>
      <c r="H67" s="6">
        <f t="shared" si="14"/>
        <v>4491.231275</v>
      </c>
      <c r="I67" s="5"/>
      <c r="J67" s="18"/>
      <c r="K67" s="19">
        <f t="shared" si="15"/>
        <v>0.85</v>
      </c>
      <c r="L67" s="20">
        <f t="shared" si="16"/>
        <v>25.5</v>
      </c>
      <c r="M67" s="6">
        <f t="shared" si="17"/>
        <v>183242.236</v>
      </c>
      <c r="N67" s="18"/>
      <c r="O67" s="19">
        <f t="shared" si="18"/>
        <v>1</v>
      </c>
      <c r="P67" s="20">
        <f t="shared" si="19"/>
        <v>25.5</v>
      </c>
      <c r="Q67" s="6">
        <f t="shared" si="20"/>
        <v>183242.236</v>
      </c>
      <c r="R67" s="18"/>
      <c r="S67" s="6">
        <f t="shared" si="21"/>
        <v>-32336.86518</v>
      </c>
    </row>
    <row r="68">
      <c r="A68" s="5" t="s">
        <v>105</v>
      </c>
      <c r="B68" s="16">
        <v>150.0</v>
      </c>
      <c r="C68" s="17">
        <f>if(E68=0,"",sumifs('Billable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8" s="2">
        <v>30.0</v>
      </c>
      <c r="F68" s="6">
        <f t="shared" si="12"/>
        <v>215579.1012</v>
      </c>
      <c r="G68" s="6">
        <f t="shared" si="13"/>
        <v>17964.9251</v>
      </c>
      <c r="H68" s="6">
        <f t="shared" si="14"/>
        <v>4491.231275</v>
      </c>
      <c r="I68" s="5"/>
      <c r="J68" s="18"/>
      <c r="K68" s="19">
        <f t="shared" si="15"/>
        <v>0.85</v>
      </c>
      <c r="L68" s="20">
        <f t="shared" si="16"/>
        <v>25.5</v>
      </c>
      <c r="M68" s="6">
        <f t="shared" si="17"/>
        <v>183242.236</v>
      </c>
      <c r="N68" s="18"/>
      <c r="O68" s="19">
        <f t="shared" si="18"/>
        <v>1</v>
      </c>
      <c r="P68" s="20">
        <f t="shared" si="19"/>
        <v>25.5</v>
      </c>
      <c r="Q68" s="6">
        <f t="shared" si="20"/>
        <v>183242.236</v>
      </c>
      <c r="R68" s="18"/>
      <c r="S68" s="6">
        <f t="shared" si="21"/>
        <v>-32336.86518</v>
      </c>
    </row>
    <row r="69">
      <c r="A69" s="5" t="s">
        <v>106</v>
      </c>
      <c r="B69" s="16">
        <v>150.0</v>
      </c>
      <c r="C69" s="17">
        <f>if(E69=0,"",sumifs('Billable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69" s="2">
        <v>30.0</v>
      </c>
      <c r="F69" s="6">
        <f t="shared" si="12"/>
        <v>215579.1012</v>
      </c>
      <c r="G69" s="6">
        <f t="shared" si="13"/>
        <v>17964.9251</v>
      </c>
      <c r="H69" s="6">
        <f t="shared" si="14"/>
        <v>4491.231275</v>
      </c>
      <c r="I69" s="5"/>
      <c r="J69" s="18"/>
      <c r="K69" s="19">
        <f t="shared" si="15"/>
        <v>0.85</v>
      </c>
      <c r="L69" s="20">
        <f t="shared" si="16"/>
        <v>25.5</v>
      </c>
      <c r="M69" s="6">
        <f t="shared" si="17"/>
        <v>183242.236</v>
      </c>
      <c r="N69" s="18"/>
      <c r="O69" s="19">
        <f t="shared" si="18"/>
        <v>1</v>
      </c>
      <c r="P69" s="20">
        <f t="shared" si="19"/>
        <v>25.5</v>
      </c>
      <c r="Q69" s="6">
        <f t="shared" si="20"/>
        <v>183242.236</v>
      </c>
      <c r="R69" s="18"/>
      <c r="S69" s="6">
        <f t="shared" si="21"/>
        <v>-32336.86518</v>
      </c>
    </row>
    <row r="70">
      <c r="A70" s="5" t="s">
        <v>107</v>
      </c>
      <c r="B70" s="16">
        <v>150.0</v>
      </c>
      <c r="C70" s="17">
        <f>if(E70=0,"",sumifs('Billable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0" s="2">
        <v>30.0</v>
      </c>
      <c r="F70" s="6">
        <f t="shared" si="12"/>
        <v>215579.1012</v>
      </c>
      <c r="G70" s="6">
        <f t="shared" si="13"/>
        <v>17964.9251</v>
      </c>
      <c r="H70" s="6">
        <f t="shared" si="14"/>
        <v>4491.231275</v>
      </c>
      <c r="I70" s="5"/>
      <c r="J70" s="18"/>
      <c r="K70" s="19">
        <f t="shared" si="15"/>
        <v>0.85</v>
      </c>
      <c r="L70" s="20">
        <f t="shared" si="16"/>
        <v>25.5</v>
      </c>
      <c r="M70" s="6">
        <f t="shared" si="17"/>
        <v>183242.236</v>
      </c>
      <c r="N70" s="18"/>
      <c r="O70" s="19">
        <f t="shared" si="18"/>
        <v>1</v>
      </c>
      <c r="P70" s="20">
        <f t="shared" si="19"/>
        <v>25.5</v>
      </c>
      <c r="Q70" s="6">
        <f t="shared" si="20"/>
        <v>183242.236</v>
      </c>
      <c r="R70" s="18"/>
      <c r="S70" s="6">
        <f t="shared" si="21"/>
        <v>-32336.86518</v>
      </c>
    </row>
    <row r="71">
      <c r="A71" s="5" t="s">
        <v>108</v>
      </c>
      <c r="B71" s="16">
        <v>150.0</v>
      </c>
      <c r="C71" s="17">
        <f>if(E71=0,"",sumifs('Billable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1" s="2">
        <v>30.0</v>
      </c>
      <c r="F71" s="6">
        <f t="shared" si="12"/>
        <v>215579.1012</v>
      </c>
      <c r="G71" s="6">
        <f t="shared" si="13"/>
        <v>17964.9251</v>
      </c>
      <c r="H71" s="6">
        <f t="shared" si="14"/>
        <v>4491.231275</v>
      </c>
      <c r="I71" s="5"/>
      <c r="J71" s="18"/>
      <c r="K71" s="19">
        <f t="shared" si="15"/>
        <v>0.85</v>
      </c>
      <c r="L71" s="20">
        <f t="shared" si="16"/>
        <v>25.5</v>
      </c>
      <c r="M71" s="6">
        <f t="shared" si="17"/>
        <v>183242.236</v>
      </c>
      <c r="N71" s="18"/>
      <c r="O71" s="19">
        <f t="shared" si="18"/>
        <v>1</v>
      </c>
      <c r="P71" s="20">
        <f t="shared" si="19"/>
        <v>25.5</v>
      </c>
      <c r="Q71" s="6">
        <f t="shared" si="20"/>
        <v>183242.236</v>
      </c>
      <c r="R71" s="18"/>
      <c r="S71" s="6">
        <f t="shared" si="21"/>
        <v>-32336.86518</v>
      </c>
    </row>
    <row r="72">
      <c r="A72" s="5" t="s">
        <v>109</v>
      </c>
      <c r="B72" s="16">
        <v>150.0</v>
      </c>
      <c r="C72" s="17">
        <f>if(E72=0,"",sumifs('Billable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2" s="2">
        <v>30.0</v>
      </c>
      <c r="F72" s="6">
        <f t="shared" si="12"/>
        <v>215579.1012</v>
      </c>
      <c r="G72" s="6">
        <f t="shared" si="13"/>
        <v>17964.9251</v>
      </c>
      <c r="H72" s="6">
        <f t="shared" si="14"/>
        <v>4491.231275</v>
      </c>
      <c r="I72" s="5"/>
      <c r="J72" s="18"/>
      <c r="K72" s="19">
        <f t="shared" si="15"/>
        <v>0.85</v>
      </c>
      <c r="L72" s="20">
        <f t="shared" si="16"/>
        <v>25.5</v>
      </c>
      <c r="M72" s="6">
        <f t="shared" si="17"/>
        <v>183242.236</v>
      </c>
      <c r="N72" s="18"/>
      <c r="O72" s="19">
        <f t="shared" si="18"/>
        <v>1</v>
      </c>
      <c r="P72" s="20">
        <f t="shared" si="19"/>
        <v>25.5</v>
      </c>
      <c r="Q72" s="6">
        <f t="shared" si="20"/>
        <v>183242.236</v>
      </c>
      <c r="R72" s="18"/>
      <c r="S72" s="6">
        <f t="shared" si="21"/>
        <v>-32336.86518</v>
      </c>
    </row>
    <row r="73">
      <c r="A73" s="5" t="s">
        <v>110</v>
      </c>
      <c r="B73" s="16">
        <v>150.0</v>
      </c>
      <c r="C73" s="17">
        <f>if(E73=0,"",sumifs('Billable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3" s="2">
        <v>30.0</v>
      </c>
      <c r="F73" s="6">
        <f t="shared" si="12"/>
        <v>215579.1012</v>
      </c>
      <c r="G73" s="6">
        <f t="shared" si="13"/>
        <v>17964.9251</v>
      </c>
      <c r="H73" s="6">
        <f t="shared" si="14"/>
        <v>4491.231275</v>
      </c>
      <c r="I73" s="5"/>
      <c r="J73" s="18"/>
      <c r="K73" s="19">
        <f t="shared" si="15"/>
        <v>0.85</v>
      </c>
      <c r="L73" s="20">
        <f t="shared" si="16"/>
        <v>25.5</v>
      </c>
      <c r="M73" s="6">
        <f t="shared" si="17"/>
        <v>183242.236</v>
      </c>
      <c r="N73" s="18"/>
      <c r="O73" s="19">
        <f t="shared" si="18"/>
        <v>1</v>
      </c>
      <c r="P73" s="20">
        <f t="shared" si="19"/>
        <v>25.5</v>
      </c>
      <c r="Q73" s="6">
        <f t="shared" si="20"/>
        <v>183242.236</v>
      </c>
      <c r="R73" s="18"/>
      <c r="S73" s="6">
        <f t="shared" si="21"/>
        <v>-32336.86518</v>
      </c>
    </row>
    <row r="74">
      <c r="A74" s="5" t="s">
        <v>111</v>
      </c>
      <c r="B74" s="16">
        <v>150.0</v>
      </c>
      <c r="C74" s="17">
        <f>if(E74=0,"",sumifs('Billable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4" s="2">
        <v>30.0</v>
      </c>
      <c r="F74" s="6">
        <f t="shared" si="12"/>
        <v>215579.1012</v>
      </c>
      <c r="G74" s="6">
        <f t="shared" si="13"/>
        <v>17964.9251</v>
      </c>
      <c r="H74" s="6">
        <f t="shared" si="14"/>
        <v>4491.231275</v>
      </c>
      <c r="I74" s="5"/>
      <c r="J74" s="18"/>
      <c r="K74" s="19">
        <f t="shared" si="15"/>
        <v>0.85</v>
      </c>
      <c r="L74" s="20">
        <f t="shared" si="16"/>
        <v>25.5</v>
      </c>
      <c r="M74" s="6">
        <f t="shared" si="17"/>
        <v>183242.236</v>
      </c>
      <c r="N74" s="18"/>
      <c r="O74" s="19">
        <f t="shared" si="18"/>
        <v>1</v>
      </c>
      <c r="P74" s="20">
        <f t="shared" si="19"/>
        <v>25.5</v>
      </c>
      <c r="Q74" s="6">
        <f t="shared" si="20"/>
        <v>183242.236</v>
      </c>
      <c r="R74" s="18"/>
      <c r="S74" s="6">
        <f t="shared" si="21"/>
        <v>-32336.86518</v>
      </c>
    </row>
    <row r="75">
      <c r="A75" s="5" t="s">
        <v>112</v>
      </c>
      <c r="B75" s="16">
        <v>150.0</v>
      </c>
      <c r="C75" s="17">
        <f>if(E75=0,"",sumifs('Billable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5" s="2">
        <v>30.0</v>
      </c>
      <c r="F75" s="6">
        <f t="shared" si="12"/>
        <v>215579.1012</v>
      </c>
      <c r="G75" s="6">
        <f t="shared" si="13"/>
        <v>17964.9251</v>
      </c>
      <c r="H75" s="6">
        <f t="shared" si="14"/>
        <v>4491.231275</v>
      </c>
      <c r="I75" s="5"/>
      <c r="J75" s="18"/>
      <c r="K75" s="19">
        <f t="shared" si="15"/>
        <v>0.85</v>
      </c>
      <c r="L75" s="20">
        <f t="shared" si="16"/>
        <v>25.5</v>
      </c>
      <c r="M75" s="6">
        <f t="shared" si="17"/>
        <v>183242.236</v>
      </c>
      <c r="N75" s="18"/>
      <c r="O75" s="19">
        <f t="shared" si="18"/>
        <v>1</v>
      </c>
      <c r="P75" s="20">
        <f t="shared" si="19"/>
        <v>25.5</v>
      </c>
      <c r="Q75" s="6">
        <f t="shared" si="20"/>
        <v>183242.236</v>
      </c>
      <c r="R75" s="18"/>
      <c r="S75" s="6">
        <f t="shared" si="21"/>
        <v>-32336.86518</v>
      </c>
    </row>
    <row r="76">
      <c r="A76" s="5" t="s">
        <v>113</v>
      </c>
      <c r="B76" s="16">
        <v>150.0</v>
      </c>
      <c r="C76" s="17">
        <f>if(E76=0,"",sumifs('Billable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6" s="2">
        <v>30.0</v>
      </c>
      <c r="F76" s="6">
        <f t="shared" si="12"/>
        <v>215579.1012</v>
      </c>
      <c r="G76" s="6">
        <f t="shared" si="13"/>
        <v>17964.9251</v>
      </c>
      <c r="H76" s="6">
        <f t="shared" si="14"/>
        <v>4491.231275</v>
      </c>
      <c r="I76" s="5"/>
      <c r="J76" s="18"/>
      <c r="K76" s="19">
        <f t="shared" si="15"/>
        <v>0.85</v>
      </c>
      <c r="L76" s="20">
        <f t="shared" si="16"/>
        <v>25.5</v>
      </c>
      <c r="M76" s="6">
        <f t="shared" si="17"/>
        <v>183242.236</v>
      </c>
      <c r="N76" s="18"/>
      <c r="O76" s="19">
        <f t="shared" si="18"/>
        <v>1</v>
      </c>
      <c r="P76" s="20">
        <f t="shared" si="19"/>
        <v>25.5</v>
      </c>
      <c r="Q76" s="6">
        <f t="shared" si="20"/>
        <v>183242.236</v>
      </c>
      <c r="R76" s="18"/>
      <c r="S76" s="6">
        <f t="shared" si="21"/>
        <v>-32336.86518</v>
      </c>
    </row>
    <row r="77">
      <c r="A77" s="5" t="s">
        <v>114</v>
      </c>
      <c r="B77" s="16">
        <v>150.0</v>
      </c>
      <c r="C77" s="17">
        <f>if(E77=0,"",sumifs('Billable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7" s="2">
        <v>30.0</v>
      </c>
      <c r="F77" s="6">
        <f t="shared" si="12"/>
        <v>215579.1012</v>
      </c>
      <c r="G77" s="6">
        <f t="shared" si="13"/>
        <v>17964.9251</v>
      </c>
      <c r="H77" s="6">
        <f t="shared" si="14"/>
        <v>4491.231275</v>
      </c>
      <c r="I77" s="5"/>
      <c r="J77" s="18"/>
      <c r="K77" s="19">
        <f t="shared" si="15"/>
        <v>0.85</v>
      </c>
      <c r="L77" s="20">
        <f t="shared" si="16"/>
        <v>25.5</v>
      </c>
      <c r="M77" s="6">
        <f t="shared" si="17"/>
        <v>183242.236</v>
      </c>
      <c r="N77" s="18"/>
      <c r="O77" s="19">
        <f t="shared" si="18"/>
        <v>1</v>
      </c>
      <c r="P77" s="20">
        <f t="shared" si="19"/>
        <v>25.5</v>
      </c>
      <c r="Q77" s="6">
        <f t="shared" si="20"/>
        <v>183242.236</v>
      </c>
      <c r="R77" s="18"/>
      <c r="S77" s="6">
        <f t="shared" si="21"/>
        <v>-32336.86518</v>
      </c>
    </row>
    <row r="78">
      <c r="A78" s="5" t="s">
        <v>115</v>
      </c>
      <c r="B78" s="16">
        <v>150.0</v>
      </c>
      <c r="C78" s="17">
        <f>if(E78=0,"",sumifs('Billable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8" s="2">
        <v>30.0</v>
      </c>
      <c r="F78" s="6">
        <f t="shared" si="12"/>
        <v>215579.1012</v>
      </c>
      <c r="G78" s="6">
        <f t="shared" si="13"/>
        <v>17964.9251</v>
      </c>
      <c r="H78" s="6">
        <f t="shared" si="14"/>
        <v>4491.231275</v>
      </c>
      <c r="I78" s="5"/>
      <c r="J78" s="18"/>
      <c r="K78" s="19">
        <f t="shared" si="15"/>
        <v>0.85</v>
      </c>
      <c r="L78" s="20">
        <f t="shared" si="16"/>
        <v>25.5</v>
      </c>
      <c r="M78" s="6">
        <f t="shared" si="17"/>
        <v>183242.236</v>
      </c>
      <c r="N78" s="18"/>
      <c r="O78" s="19">
        <f t="shared" si="18"/>
        <v>1</v>
      </c>
      <c r="P78" s="20">
        <f t="shared" si="19"/>
        <v>25.5</v>
      </c>
      <c r="Q78" s="6">
        <f t="shared" si="20"/>
        <v>183242.236</v>
      </c>
      <c r="R78" s="18"/>
      <c r="S78" s="6">
        <f t="shared" si="21"/>
        <v>-32336.86518</v>
      </c>
    </row>
    <row r="79">
      <c r="A79" s="5" t="s">
        <v>116</v>
      </c>
      <c r="B79" s="16">
        <v>150.0</v>
      </c>
      <c r="C79" s="17">
        <f>if(E79=0,"",sumifs('Billable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79" s="2">
        <v>30.0</v>
      </c>
      <c r="F79" s="6">
        <f t="shared" si="12"/>
        <v>215579.1012</v>
      </c>
      <c r="G79" s="6">
        <f t="shared" si="13"/>
        <v>17964.9251</v>
      </c>
      <c r="H79" s="6">
        <f t="shared" si="14"/>
        <v>4491.231275</v>
      </c>
      <c r="I79" s="5"/>
      <c r="J79" s="18"/>
      <c r="K79" s="19">
        <f t="shared" si="15"/>
        <v>0.85</v>
      </c>
      <c r="L79" s="20">
        <f t="shared" si="16"/>
        <v>25.5</v>
      </c>
      <c r="M79" s="6">
        <f t="shared" si="17"/>
        <v>183242.236</v>
      </c>
      <c r="N79" s="18"/>
      <c r="O79" s="19">
        <f t="shared" si="18"/>
        <v>1</v>
      </c>
      <c r="P79" s="20">
        <f t="shared" si="19"/>
        <v>25.5</v>
      </c>
      <c r="Q79" s="6">
        <f t="shared" si="20"/>
        <v>183242.236</v>
      </c>
      <c r="R79" s="18"/>
      <c r="S79" s="6">
        <f t="shared" si="21"/>
        <v>-32336.86518</v>
      </c>
    </row>
    <row r="80">
      <c r="A80" s="5" t="s">
        <v>117</v>
      </c>
      <c r="B80" s="16">
        <v>150.0</v>
      </c>
      <c r="C80" s="17">
        <f>if(E80=0,"",sumifs('Billable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80" s="2">
        <v>30.0</v>
      </c>
      <c r="F80" s="6">
        <f t="shared" si="12"/>
        <v>215579.1012</v>
      </c>
      <c r="G80" s="6">
        <f t="shared" si="13"/>
        <v>17964.9251</v>
      </c>
      <c r="H80" s="6">
        <f t="shared" si="14"/>
        <v>4491.231275</v>
      </c>
      <c r="I80" s="5"/>
      <c r="J80" s="18"/>
      <c r="K80" s="19">
        <f t="shared" si="15"/>
        <v>0.85</v>
      </c>
      <c r="L80" s="20">
        <f t="shared" si="16"/>
        <v>25.5</v>
      </c>
      <c r="M80" s="6">
        <f t="shared" si="17"/>
        <v>183242.236</v>
      </c>
      <c r="N80" s="18"/>
      <c r="O80" s="19">
        <f t="shared" si="18"/>
        <v>1</v>
      </c>
      <c r="P80" s="20">
        <f t="shared" si="19"/>
        <v>25.5</v>
      </c>
      <c r="Q80" s="6">
        <f t="shared" si="20"/>
        <v>183242.236</v>
      </c>
      <c r="R80" s="18"/>
      <c r="S80" s="6">
        <f t="shared" si="21"/>
        <v>-32336.86518</v>
      </c>
    </row>
    <row r="81">
      <c r="A81" s="5" t="s">
        <v>118</v>
      </c>
      <c r="B81" s="16">
        <v>150.0</v>
      </c>
      <c r="C81" s="17">
        <f>if(E81=0,"",sumifs('Billable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81" s="2">
        <v>30.0</v>
      </c>
      <c r="F81" s="6">
        <f t="shared" si="12"/>
        <v>215579.1012</v>
      </c>
      <c r="G81" s="6">
        <f t="shared" si="13"/>
        <v>17964.9251</v>
      </c>
      <c r="H81" s="6">
        <f t="shared" si="14"/>
        <v>4491.231275</v>
      </c>
      <c r="I81" s="5"/>
      <c r="J81" s="18"/>
      <c r="K81" s="19">
        <f t="shared" si="15"/>
        <v>0.85</v>
      </c>
      <c r="L81" s="20">
        <f t="shared" si="16"/>
        <v>25.5</v>
      </c>
      <c r="M81" s="6">
        <f t="shared" si="17"/>
        <v>183242.236</v>
      </c>
      <c r="N81" s="18"/>
      <c r="O81" s="19">
        <f t="shared" si="18"/>
        <v>1</v>
      </c>
      <c r="P81" s="20">
        <f t="shared" si="19"/>
        <v>25.5</v>
      </c>
      <c r="Q81" s="6">
        <f t="shared" si="20"/>
        <v>183242.236</v>
      </c>
      <c r="R81" s="18"/>
      <c r="S81" s="6">
        <f t="shared" si="21"/>
        <v>-32336.86518</v>
      </c>
    </row>
    <row r="82">
      <c r="A82" s="5" t="s">
        <v>119</v>
      </c>
      <c r="B82" s="16">
        <v>150.0</v>
      </c>
      <c r="C82" s="17">
        <f>if(E82=0,"",sumifs('Billable Hours by state'!E:E,'Billable Hours by state'!B:B,$B$2)*(sumifs('Billable Hours by state'!$I:$I,'Billable Hours by state'!$G:$G,$B$3))*sumifs('Billable Hours by state'!$L:$L,'Billable Hours by state'!$K:$K,$B$4))</f>
        <v>149.7077092</v>
      </c>
      <c r="E82" s="2">
        <v>30.0</v>
      </c>
      <c r="F82" s="6">
        <f t="shared" si="12"/>
        <v>215579.1012</v>
      </c>
      <c r="G82" s="6">
        <f t="shared" si="13"/>
        <v>17964.9251</v>
      </c>
      <c r="H82" s="6">
        <f t="shared" si="14"/>
        <v>4491.231275</v>
      </c>
      <c r="I82" s="5"/>
      <c r="J82" s="18"/>
      <c r="K82" s="19">
        <f t="shared" si="15"/>
        <v>0.85</v>
      </c>
      <c r="L82" s="20">
        <f t="shared" si="16"/>
        <v>25.5</v>
      </c>
      <c r="M82" s="6">
        <f t="shared" si="17"/>
        <v>183242.236</v>
      </c>
      <c r="N82" s="18"/>
      <c r="O82" s="19">
        <f t="shared" si="18"/>
        <v>1</v>
      </c>
      <c r="P82" s="20">
        <f t="shared" si="19"/>
        <v>25.5</v>
      </c>
      <c r="Q82" s="6">
        <f t="shared" si="20"/>
        <v>183242.236</v>
      </c>
      <c r="R82" s="18"/>
      <c r="S82" s="6">
        <f t="shared" si="21"/>
        <v>-32336.86518</v>
      </c>
    </row>
    <row r="83">
      <c r="B83" s="22"/>
      <c r="C83" s="22"/>
      <c r="J83" s="18"/>
      <c r="N83" s="18"/>
      <c r="R83" s="18"/>
    </row>
    <row r="84">
      <c r="A84" s="5" t="s">
        <v>29</v>
      </c>
      <c r="B84" s="16">
        <v>85.0</v>
      </c>
      <c r="C84" s="22">
        <f t="shared" ref="C84:C117" si="22">if(E84=0,"",C47*0.55)</f>
        <v>82.33924004</v>
      </c>
      <c r="E84" s="2">
        <v>30.0</v>
      </c>
      <c r="F84" s="6">
        <f t="shared" ref="F84:F117" si="23">if(E84=0,"",if($B$1="Industry Avg",(E84*$C84*$B$5),(E84*$B84*$B$5)))</f>
        <v>118568.5057</v>
      </c>
      <c r="G84" s="6">
        <f t="shared" ref="G84:G117" si="24">if(F84/12=0,"",F84/12)</f>
        <v>9880.708805</v>
      </c>
      <c r="H84" s="6">
        <f t="shared" ref="H84:H117" si="25">if(C84*E84=0,"",C84*E84)</f>
        <v>2470.177201</v>
      </c>
      <c r="I84" s="5"/>
      <c r="J84" s="18"/>
      <c r="K84" s="19">
        <f t="shared" ref="K84:K117" si="26">$K$7</f>
        <v>0.85</v>
      </c>
      <c r="L84" s="20">
        <f t="shared" ref="L84:L117" si="27">if(K84=0,"",E84*K84)</f>
        <v>25.5</v>
      </c>
      <c r="M84" s="6">
        <f t="shared" ref="M84:M117" si="28">if($E84=0,"",if($B$1="Industry Avg",(L84*$C84*$B$5),(L84*$B84*$B$5)))</f>
        <v>100783.2298</v>
      </c>
      <c r="N84" s="18"/>
      <c r="O84" s="19">
        <f t="shared" ref="O84:O117" si="29">$O$7</f>
        <v>1</v>
      </c>
      <c r="P84" s="20">
        <f t="shared" ref="P84:P117" si="30">if(O84=0,"",L84*O84)</f>
        <v>25.5</v>
      </c>
      <c r="Q84" s="6">
        <f t="shared" ref="Q84:Q117" si="31">if($E84=0,"",if($B$1="Industry Avg",(P84*$C84*$B$5),(P84*$B84*$B$5)))</f>
        <v>100783.2298</v>
      </c>
      <c r="R84" s="18"/>
      <c r="S84" s="6">
        <f t="shared" ref="S84:S117" si="32">Q84-F84</f>
        <v>-17785.27585</v>
      </c>
    </row>
    <row r="85">
      <c r="A85" s="5" t="s">
        <v>30</v>
      </c>
      <c r="B85" s="16">
        <v>85.0</v>
      </c>
      <c r="C85" s="22">
        <f t="shared" si="22"/>
        <v>82.33924004</v>
      </c>
      <c r="E85" s="2">
        <v>30.0</v>
      </c>
      <c r="F85" s="6">
        <f t="shared" si="23"/>
        <v>118568.5057</v>
      </c>
      <c r="G85" s="6">
        <f t="shared" si="24"/>
        <v>9880.708805</v>
      </c>
      <c r="H85" s="6">
        <f t="shared" si="25"/>
        <v>2470.177201</v>
      </c>
      <c r="I85" s="5"/>
      <c r="J85" s="18"/>
      <c r="K85" s="19">
        <f t="shared" si="26"/>
        <v>0.85</v>
      </c>
      <c r="L85" s="20">
        <f t="shared" si="27"/>
        <v>25.5</v>
      </c>
      <c r="M85" s="6">
        <f t="shared" si="28"/>
        <v>100783.2298</v>
      </c>
      <c r="N85" s="18"/>
      <c r="O85" s="19">
        <f t="shared" si="29"/>
        <v>1</v>
      </c>
      <c r="P85" s="20">
        <f t="shared" si="30"/>
        <v>25.5</v>
      </c>
      <c r="Q85" s="6">
        <f t="shared" si="31"/>
        <v>100783.2298</v>
      </c>
      <c r="R85" s="18"/>
      <c r="S85" s="6">
        <f t="shared" si="32"/>
        <v>-17785.27585</v>
      </c>
    </row>
    <row r="86">
      <c r="A86" s="5" t="s">
        <v>31</v>
      </c>
      <c r="B86" s="16">
        <v>85.0</v>
      </c>
      <c r="C86" s="22">
        <f t="shared" si="22"/>
        <v>82.33924004</v>
      </c>
      <c r="E86" s="2">
        <v>30.0</v>
      </c>
      <c r="F86" s="6">
        <f t="shared" si="23"/>
        <v>118568.5057</v>
      </c>
      <c r="G86" s="6">
        <f t="shared" si="24"/>
        <v>9880.708805</v>
      </c>
      <c r="H86" s="6">
        <f t="shared" si="25"/>
        <v>2470.177201</v>
      </c>
      <c r="I86" s="5"/>
      <c r="J86" s="18"/>
      <c r="K86" s="19">
        <f t="shared" si="26"/>
        <v>0.85</v>
      </c>
      <c r="L86" s="20">
        <f t="shared" si="27"/>
        <v>25.5</v>
      </c>
      <c r="M86" s="6">
        <f t="shared" si="28"/>
        <v>100783.2298</v>
      </c>
      <c r="N86" s="18"/>
      <c r="O86" s="19">
        <f t="shared" si="29"/>
        <v>1</v>
      </c>
      <c r="P86" s="20">
        <f t="shared" si="30"/>
        <v>25.5</v>
      </c>
      <c r="Q86" s="6">
        <f t="shared" si="31"/>
        <v>100783.2298</v>
      </c>
      <c r="R86" s="18"/>
      <c r="S86" s="6">
        <f t="shared" si="32"/>
        <v>-17785.27585</v>
      </c>
    </row>
    <row r="87">
      <c r="A87" s="5" t="s">
        <v>32</v>
      </c>
      <c r="B87" s="16">
        <v>85.0</v>
      </c>
      <c r="C87" s="22">
        <f t="shared" si="22"/>
        <v>82.33924004</v>
      </c>
      <c r="E87" s="2">
        <v>30.0</v>
      </c>
      <c r="F87" s="6">
        <f t="shared" si="23"/>
        <v>118568.5057</v>
      </c>
      <c r="G87" s="6">
        <f t="shared" si="24"/>
        <v>9880.708805</v>
      </c>
      <c r="H87" s="6">
        <f t="shared" si="25"/>
        <v>2470.177201</v>
      </c>
      <c r="I87" s="5"/>
      <c r="J87" s="18"/>
      <c r="K87" s="19">
        <f t="shared" si="26"/>
        <v>0.85</v>
      </c>
      <c r="L87" s="20">
        <f t="shared" si="27"/>
        <v>25.5</v>
      </c>
      <c r="M87" s="6">
        <f t="shared" si="28"/>
        <v>100783.2298</v>
      </c>
      <c r="N87" s="18"/>
      <c r="O87" s="19">
        <f t="shared" si="29"/>
        <v>1</v>
      </c>
      <c r="P87" s="20">
        <f t="shared" si="30"/>
        <v>25.5</v>
      </c>
      <c r="Q87" s="6">
        <f t="shared" si="31"/>
        <v>100783.2298</v>
      </c>
      <c r="R87" s="18"/>
      <c r="S87" s="6">
        <f t="shared" si="32"/>
        <v>-17785.27585</v>
      </c>
    </row>
    <row r="88">
      <c r="A88" s="5" t="s">
        <v>42</v>
      </c>
      <c r="B88" s="16">
        <v>85.0</v>
      </c>
      <c r="C88" s="22">
        <f t="shared" si="22"/>
        <v>82.33924004</v>
      </c>
      <c r="E88" s="2">
        <v>30.0</v>
      </c>
      <c r="F88" s="6">
        <f t="shared" si="23"/>
        <v>118568.5057</v>
      </c>
      <c r="G88" s="6">
        <f t="shared" si="24"/>
        <v>9880.708805</v>
      </c>
      <c r="H88" s="6">
        <f t="shared" si="25"/>
        <v>2470.177201</v>
      </c>
      <c r="I88" s="5"/>
      <c r="J88" s="18"/>
      <c r="K88" s="19">
        <f t="shared" si="26"/>
        <v>0.85</v>
      </c>
      <c r="L88" s="20">
        <f t="shared" si="27"/>
        <v>25.5</v>
      </c>
      <c r="M88" s="6">
        <f t="shared" si="28"/>
        <v>100783.2298</v>
      </c>
      <c r="N88" s="18"/>
      <c r="O88" s="19">
        <f t="shared" si="29"/>
        <v>1</v>
      </c>
      <c r="P88" s="20">
        <f t="shared" si="30"/>
        <v>25.5</v>
      </c>
      <c r="Q88" s="6">
        <f t="shared" si="31"/>
        <v>100783.2298</v>
      </c>
      <c r="R88" s="18"/>
      <c r="S88" s="6">
        <f t="shared" si="32"/>
        <v>-17785.27585</v>
      </c>
    </row>
    <row r="89">
      <c r="A89" s="5" t="s">
        <v>43</v>
      </c>
      <c r="B89" s="16">
        <v>85.0</v>
      </c>
      <c r="C89" s="22">
        <f t="shared" si="22"/>
        <v>82.33924004</v>
      </c>
      <c r="E89" s="2">
        <v>30.0</v>
      </c>
      <c r="F89" s="6">
        <f t="shared" si="23"/>
        <v>118568.5057</v>
      </c>
      <c r="G89" s="6">
        <f t="shared" si="24"/>
        <v>9880.708805</v>
      </c>
      <c r="H89" s="6">
        <f t="shared" si="25"/>
        <v>2470.177201</v>
      </c>
      <c r="I89" s="5"/>
      <c r="J89" s="18"/>
      <c r="K89" s="19">
        <f t="shared" si="26"/>
        <v>0.85</v>
      </c>
      <c r="L89" s="20">
        <f t="shared" si="27"/>
        <v>25.5</v>
      </c>
      <c r="M89" s="6">
        <f t="shared" si="28"/>
        <v>100783.2298</v>
      </c>
      <c r="N89" s="18"/>
      <c r="O89" s="19">
        <f t="shared" si="29"/>
        <v>1</v>
      </c>
      <c r="P89" s="20">
        <f t="shared" si="30"/>
        <v>25.5</v>
      </c>
      <c r="Q89" s="6">
        <f t="shared" si="31"/>
        <v>100783.2298</v>
      </c>
      <c r="R89" s="18"/>
      <c r="S89" s="6">
        <f t="shared" si="32"/>
        <v>-17785.27585</v>
      </c>
    </row>
    <row r="90">
      <c r="A90" s="5" t="s">
        <v>59</v>
      </c>
      <c r="B90" s="16">
        <v>85.0</v>
      </c>
      <c r="C90" s="22">
        <f t="shared" si="22"/>
        <v>82.33924004</v>
      </c>
      <c r="E90" s="2">
        <v>30.0</v>
      </c>
      <c r="F90" s="6">
        <f t="shared" si="23"/>
        <v>118568.5057</v>
      </c>
      <c r="G90" s="6">
        <f t="shared" si="24"/>
        <v>9880.708805</v>
      </c>
      <c r="H90" s="6">
        <f t="shared" si="25"/>
        <v>2470.177201</v>
      </c>
      <c r="I90" s="5"/>
      <c r="J90" s="18"/>
      <c r="K90" s="19">
        <f t="shared" si="26"/>
        <v>0.85</v>
      </c>
      <c r="L90" s="20">
        <f t="shared" si="27"/>
        <v>25.5</v>
      </c>
      <c r="M90" s="6">
        <f t="shared" si="28"/>
        <v>100783.2298</v>
      </c>
      <c r="N90" s="18"/>
      <c r="O90" s="19">
        <f t="shared" si="29"/>
        <v>1</v>
      </c>
      <c r="P90" s="20">
        <f t="shared" si="30"/>
        <v>25.5</v>
      </c>
      <c r="Q90" s="6">
        <f t="shared" si="31"/>
        <v>100783.2298</v>
      </c>
      <c r="R90" s="18"/>
      <c r="S90" s="6">
        <f t="shared" si="32"/>
        <v>-17785.27585</v>
      </c>
    </row>
    <row r="91">
      <c r="A91" s="5" t="s">
        <v>60</v>
      </c>
      <c r="B91" s="16">
        <v>85.0</v>
      </c>
      <c r="C91" s="22">
        <f t="shared" si="22"/>
        <v>82.33924004</v>
      </c>
      <c r="E91" s="2">
        <v>30.0</v>
      </c>
      <c r="F91" s="6">
        <f t="shared" si="23"/>
        <v>118568.5057</v>
      </c>
      <c r="G91" s="6">
        <f t="shared" si="24"/>
        <v>9880.708805</v>
      </c>
      <c r="H91" s="6">
        <f t="shared" si="25"/>
        <v>2470.177201</v>
      </c>
      <c r="I91" s="5"/>
      <c r="J91" s="18"/>
      <c r="K91" s="19">
        <f t="shared" si="26"/>
        <v>0.85</v>
      </c>
      <c r="L91" s="20">
        <f t="shared" si="27"/>
        <v>25.5</v>
      </c>
      <c r="M91" s="6">
        <f t="shared" si="28"/>
        <v>100783.2298</v>
      </c>
      <c r="N91" s="18"/>
      <c r="O91" s="19">
        <f t="shared" si="29"/>
        <v>1</v>
      </c>
      <c r="P91" s="20">
        <f t="shared" si="30"/>
        <v>25.5</v>
      </c>
      <c r="Q91" s="6">
        <f t="shared" si="31"/>
        <v>100783.2298</v>
      </c>
      <c r="R91" s="18"/>
      <c r="S91" s="6">
        <f t="shared" si="32"/>
        <v>-17785.27585</v>
      </c>
    </row>
    <row r="92">
      <c r="A92" s="5" t="s">
        <v>61</v>
      </c>
      <c r="B92" s="16">
        <v>85.0</v>
      </c>
      <c r="C92" s="22">
        <f t="shared" si="22"/>
        <v>82.33924004</v>
      </c>
      <c r="E92" s="2">
        <v>30.0</v>
      </c>
      <c r="F92" s="6">
        <f t="shared" si="23"/>
        <v>118568.5057</v>
      </c>
      <c r="G92" s="6">
        <f t="shared" si="24"/>
        <v>9880.708805</v>
      </c>
      <c r="H92" s="6">
        <f t="shared" si="25"/>
        <v>2470.177201</v>
      </c>
      <c r="I92" s="5"/>
      <c r="J92" s="18"/>
      <c r="K92" s="19">
        <f t="shared" si="26"/>
        <v>0.85</v>
      </c>
      <c r="L92" s="20">
        <f t="shared" si="27"/>
        <v>25.5</v>
      </c>
      <c r="M92" s="6">
        <f t="shared" si="28"/>
        <v>100783.2298</v>
      </c>
      <c r="N92" s="18"/>
      <c r="O92" s="19">
        <f t="shared" si="29"/>
        <v>1</v>
      </c>
      <c r="P92" s="20">
        <f t="shared" si="30"/>
        <v>25.5</v>
      </c>
      <c r="Q92" s="6">
        <f t="shared" si="31"/>
        <v>100783.2298</v>
      </c>
      <c r="R92" s="18"/>
      <c r="S92" s="6">
        <f t="shared" si="32"/>
        <v>-17785.27585</v>
      </c>
    </row>
    <row r="93">
      <c r="A93" s="5" t="s">
        <v>62</v>
      </c>
      <c r="B93" s="16">
        <v>85.0</v>
      </c>
      <c r="C93" s="22">
        <f t="shared" si="22"/>
        <v>82.33924004</v>
      </c>
      <c r="E93" s="2">
        <v>30.0</v>
      </c>
      <c r="F93" s="6">
        <f t="shared" si="23"/>
        <v>118568.5057</v>
      </c>
      <c r="G93" s="6">
        <f t="shared" si="24"/>
        <v>9880.708805</v>
      </c>
      <c r="H93" s="6">
        <f t="shared" si="25"/>
        <v>2470.177201</v>
      </c>
      <c r="I93" s="5"/>
      <c r="J93" s="18"/>
      <c r="K93" s="19">
        <f t="shared" si="26"/>
        <v>0.85</v>
      </c>
      <c r="L93" s="20">
        <f t="shared" si="27"/>
        <v>25.5</v>
      </c>
      <c r="M93" s="6">
        <f t="shared" si="28"/>
        <v>100783.2298</v>
      </c>
      <c r="N93" s="18"/>
      <c r="O93" s="19">
        <f t="shared" si="29"/>
        <v>1</v>
      </c>
      <c r="P93" s="20">
        <f t="shared" si="30"/>
        <v>25.5</v>
      </c>
      <c r="Q93" s="6">
        <f t="shared" si="31"/>
        <v>100783.2298</v>
      </c>
      <c r="R93" s="18"/>
      <c r="S93" s="6">
        <f t="shared" si="32"/>
        <v>-17785.27585</v>
      </c>
    </row>
    <row r="94">
      <c r="A94" s="5" t="s">
        <v>63</v>
      </c>
      <c r="B94" s="16">
        <v>85.0</v>
      </c>
      <c r="C94" s="22">
        <f t="shared" si="22"/>
        <v>82.33924004</v>
      </c>
      <c r="E94" s="2">
        <v>30.0</v>
      </c>
      <c r="F94" s="6">
        <f t="shared" si="23"/>
        <v>118568.5057</v>
      </c>
      <c r="G94" s="6">
        <f t="shared" si="24"/>
        <v>9880.708805</v>
      </c>
      <c r="H94" s="6">
        <f t="shared" si="25"/>
        <v>2470.177201</v>
      </c>
      <c r="I94" s="5"/>
      <c r="J94" s="18"/>
      <c r="K94" s="19">
        <f t="shared" si="26"/>
        <v>0.85</v>
      </c>
      <c r="L94" s="20">
        <f t="shared" si="27"/>
        <v>25.5</v>
      </c>
      <c r="M94" s="6">
        <f t="shared" si="28"/>
        <v>100783.2298</v>
      </c>
      <c r="N94" s="18"/>
      <c r="O94" s="19">
        <f t="shared" si="29"/>
        <v>1</v>
      </c>
      <c r="P94" s="20">
        <f t="shared" si="30"/>
        <v>25.5</v>
      </c>
      <c r="Q94" s="6">
        <f t="shared" si="31"/>
        <v>100783.2298</v>
      </c>
      <c r="R94" s="18"/>
      <c r="S94" s="6">
        <f t="shared" si="32"/>
        <v>-17785.27585</v>
      </c>
    </row>
    <row r="95">
      <c r="A95" s="5" t="s">
        <v>64</v>
      </c>
      <c r="B95" s="16">
        <v>85.0</v>
      </c>
      <c r="C95" s="22">
        <f t="shared" si="22"/>
        <v>82.33924004</v>
      </c>
      <c r="E95" s="2">
        <v>30.0</v>
      </c>
      <c r="F95" s="6">
        <f t="shared" si="23"/>
        <v>118568.5057</v>
      </c>
      <c r="G95" s="6">
        <f t="shared" si="24"/>
        <v>9880.708805</v>
      </c>
      <c r="H95" s="6">
        <f t="shared" si="25"/>
        <v>2470.177201</v>
      </c>
      <c r="I95" s="5"/>
      <c r="J95" s="18"/>
      <c r="K95" s="19">
        <f t="shared" si="26"/>
        <v>0.85</v>
      </c>
      <c r="L95" s="20">
        <f t="shared" si="27"/>
        <v>25.5</v>
      </c>
      <c r="M95" s="6">
        <f t="shared" si="28"/>
        <v>100783.2298</v>
      </c>
      <c r="N95" s="18"/>
      <c r="O95" s="19">
        <f t="shared" si="29"/>
        <v>1</v>
      </c>
      <c r="P95" s="20">
        <f t="shared" si="30"/>
        <v>25.5</v>
      </c>
      <c r="Q95" s="6">
        <f t="shared" si="31"/>
        <v>100783.2298</v>
      </c>
      <c r="R95" s="18"/>
      <c r="S95" s="6">
        <f t="shared" si="32"/>
        <v>-17785.27585</v>
      </c>
    </row>
    <row r="96">
      <c r="A96" s="5" t="s">
        <v>65</v>
      </c>
      <c r="B96" s="16">
        <v>85.0</v>
      </c>
      <c r="C96" s="22">
        <f t="shared" si="22"/>
        <v>82.33924004</v>
      </c>
      <c r="E96" s="2">
        <v>30.0</v>
      </c>
      <c r="F96" s="6">
        <f t="shared" si="23"/>
        <v>118568.5057</v>
      </c>
      <c r="G96" s="6">
        <f t="shared" si="24"/>
        <v>9880.708805</v>
      </c>
      <c r="H96" s="6">
        <f t="shared" si="25"/>
        <v>2470.177201</v>
      </c>
      <c r="I96" s="5"/>
      <c r="J96" s="18"/>
      <c r="K96" s="19">
        <f t="shared" si="26"/>
        <v>0.85</v>
      </c>
      <c r="L96" s="20">
        <f t="shared" si="27"/>
        <v>25.5</v>
      </c>
      <c r="M96" s="6">
        <f t="shared" si="28"/>
        <v>100783.2298</v>
      </c>
      <c r="N96" s="18"/>
      <c r="O96" s="19">
        <f t="shared" si="29"/>
        <v>1</v>
      </c>
      <c r="P96" s="20">
        <f t="shared" si="30"/>
        <v>25.5</v>
      </c>
      <c r="Q96" s="6">
        <f t="shared" si="31"/>
        <v>100783.2298</v>
      </c>
      <c r="R96" s="18"/>
      <c r="S96" s="6">
        <f t="shared" si="32"/>
        <v>-17785.27585</v>
      </c>
    </row>
    <row r="97">
      <c r="A97" s="5" t="s">
        <v>66</v>
      </c>
      <c r="B97" s="16">
        <v>85.0</v>
      </c>
      <c r="C97" s="22">
        <f t="shared" si="22"/>
        <v>82.33924004</v>
      </c>
      <c r="E97" s="2">
        <v>30.0</v>
      </c>
      <c r="F97" s="6">
        <f t="shared" si="23"/>
        <v>118568.5057</v>
      </c>
      <c r="G97" s="6">
        <f t="shared" si="24"/>
        <v>9880.708805</v>
      </c>
      <c r="H97" s="6">
        <f t="shared" si="25"/>
        <v>2470.177201</v>
      </c>
      <c r="I97" s="5"/>
      <c r="J97" s="18"/>
      <c r="K97" s="19">
        <f t="shared" si="26"/>
        <v>0.85</v>
      </c>
      <c r="L97" s="20">
        <f t="shared" si="27"/>
        <v>25.5</v>
      </c>
      <c r="M97" s="6">
        <f t="shared" si="28"/>
        <v>100783.2298</v>
      </c>
      <c r="N97" s="18"/>
      <c r="O97" s="19">
        <f t="shared" si="29"/>
        <v>1</v>
      </c>
      <c r="P97" s="20">
        <f t="shared" si="30"/>
        <v>25.5</v>
      </c>
      <c r="Q97" s="6">
        <f t="shared" si="31"/>
        <v>100783.2298</v>
      </c>
      <c r="R97" s="18"/>
      <c r="S97" s="6">
        <f t="shared" si="32"/>
        <v>-17785.27585</v>
      </c>
    </row>
    <row r="98">
      <c r="A98" s="5" t="s">
        <v>85</v>
      </c>
      <c r="B98" s="16">
        <v>85.0</v>
      </c>
      <c r="C98" s="22">
        <f t="shared" si="22"/>
        <v>82.33924004</v>
      </c>
      <c r="E98" s="2">
        <v>30.0</v>
      </c>
      <c r="F98" s="6">
        <f t="shared" si="23"/>
        <v>118568.5057</v>
      </c>
      <c r="G98" s="6">
        <f t="shared" si="24"/>
        <v>9880.708805</v>
      </c>
      <c r="H98" s="6">
        <f t="shared" si="25"/>
        <v>2470.177201</v>
      </c>
      <c r="I98" s="5"/>
      <c r="J98" s="18"/>
      <c r="K98" s="19">
        <f t="shared" si="26"/>
        <v>0.85</v>
      </c>
      <c r="L98" s="20">
        <f t="shared" si="27"/>
        <v>25.5</v>
      </c>
      <c r="M98" s="6">
        <f t="shared" si="28"/>
        <v>100783.2298</v>
      </c>
      <c r="N98" s="18"/>
      <c r="O98" s="19">
        <f t="shared" si="29"/>
        <v>1</v>
      </c>
      <c r="P98" s="20">
        <f t="shared" si="30"/>
        <v>25.5</v>
      </c>
      <c r="Q98" s="6">
        <f t="shared" si="31"/>
        <v>100783.2298</v>
      </c>
      <c r="R98" s="18"/>
      <c r="S98" s="6">
        <f t="shared" si="32"/>
        <v>-17785.27585</v>
      </c>
    </row>
    <row r="99">
      <c r="A99" s="5" t="s">
        <v>86</v>
      </c>
      <c r="B99" s="16">
        <v>85.0</v>
      </c>
      <c r="C99" s="22">
        <f t="shared" si="22"/>
        <v>82.33924004</v>
      </c>
      <c r="E99" s="2">
        <v>30.0</v>
      </c>
      <c r="F99" s="6">
        <f t="shared" si="23"/>
        <v>118568.5057</v>
      </c>
      <c r="G99" s="6">
        <f t="shared" si="24"/>
        <v>9880.708805</v>
      </c>
      <c r="H99" s="6">
        <f t="shared" si="25"/>
        <v>2470.177201</v>
      </c>
      <c r="I99" s="5"/>
      <c r="J99" s="18"/>
      <c r="K99" s="19">
        <f t="shared" si="26"/>
        <v>0.85</v>
      </c>
      <c r="L99" s="20">
        <f t="shared" si="27"/>
        <v>25.5</v>
      </c>
      <c r="M99" s="6">
        <f t="shared" si="28"/>
        <v>100783.2298</v>
      </c>
      <c r="N99" s="18"/>
      <c r="O99" s="19">
        <f t="shared" si="29"/>
        <v>1</v>
      </c>
      <c r="P99" s="20">
        <f t="shared" si="30"/>
        <v>25.5</v>
      </c>
      <c r="Q99" s="6">
        <f t="shared" si="31"/>
        <v>100783.2298</v>
      </c>
      <c r="R99" s="18"/>
      <c r="S99" s="6">
        <f t="shared" si="32"/>
        <v>-17785.27585</v>
      </c>
    </row>
    <row r="100">
      <c r="A100" s="5" t="s">
        <v>87</v>
      </c>
      <c r="B100" s="16">
        <v>85.0</v>
      </c>
      <c r="C100" s="22">
        <f t="shared" si="22"/>
        <v>82.33924004</v>
      </c>
      <c r="E100" s="2">
        <v>30.0</v>
      </c>
      <c r="F100" s="6">
        <f t="shared" si="23"/>
        <v>118568.5057</v>
      </c>
      <c r="G100" s="6">
        <f t="shared" si="24"/>
        <v>9880.708805</v>
      </c>
      <c r="H100" s="6">
        <f t="shared" si="25"/>
        <v>2470.177201</v>
      </c>
      <c r="I100" s="5"/>
      <c r="J100" s="18"/>
      <c r="K100" s="19">
        <f t="shared" si="26"/>
        <v>0.85</v>
      </c>
      <c r="L100" s="20">
        <f t="shared" si="27"/>
        <v>25.5</v>
      </c>
      <c r="M100" s="6">
        <f t="shared" si="28"/>
        <v>100783.2298</v>
      </c>
      <c r="N100" s="18"/>
      <c r="O100" s="19">
        <f t="shared" si="29"/>
        <v>1</v>
      </c>
      <c r="P100" s="20">
        <f t="shared" si="30"/>
        <v>25.5</v>
      </c>
      <c r="Q100" s="6">
        <f t="shared" si="31"/>
        <v>100783.2298</v>
      </c>
      <c r="R100" s="18"/>
      <c r="S100" s="6">
        <f t="shared" si="32"/>
        <v>-17785.27585</v>
      </c>
    </row>
    <row r="101">
      <c r="A101" s="5" t="s">
        <v>88</v>
      </c>
      <c r="B101" s="16">
        <v>85.0</v>
      </c>
      <c r="C101" s="22">
        <f t="shared" si="22"/>
        <v>82.33924004</v>
      </c>
      <c r="E101" s="2">
        <v>30.0</v>
      </c>
      <c r="F101" s="6">
        <f t="shared" si="23"/>
        <v>118568.5057</v>
      </c>
      <c r="G101" s="6">
        <f t="shared" si="24"/>
        <v>9880.708805</v>
      </c>
      <c r="H101" s="6">
        <f t="shared" si="25"/>
        <v>2470.177201</v>
      </c>
      <c r="I101" s="5"/>
      <c r="J101" s="18"/>
      <c r="K101" s="19">
        <f t="shared" si="26"/>
        <v>0.85</v>
      </c>
      <c r="L101" s="20">
        <f t="shared" si="27"/>
        <v>25.5</v>
      </c>
      <c r="M101" s="6">
        <f t="shared" si="28"/>
        <v>100783.2298</v>
      </c>
      <c r="N101" s="18"/>
      <c r="O101" s="19">
        <f t="shared" si="29"/>
        <v>1</v>
      </c>
      <c r="P101" s="20">
        <f t="shared" si="30"/>
        <v>25.5</v>
      </c>
      <c r="Q101" s="6">
        <f t="shared" si="31"/>
        <v>100783.2298</v>
      </c>
      <c r="R101" s="18"/>
      <c r="S101" s="6">
        <f t="shared" si="32"/>
        <v>-17785.27585</v>
      </c>
    </row>
    <row r="102">
      <c r="A102" s="5" t="s">
        <v>89</v>
      </c>
      <c r="B102" s="16">
        <v>85.0</v>
      </c>
      <c r="C102" s="22">
        <f t="shared" si="22"/>
        <v>82.33924004</v>
      </c>
      <c r="E102" s="2">
        <v>30.0</v>
      </c>
      <c r="F102" s="6">
        <f t="shared" si="23"/>
        <v>118568.5057</v>
      </c>
      <c r="G102" s="6">
        <f t="shared" si="24"/>
        <v>9880.708805</v>
      </c>
      <c r="H102" s="6">
        <f t="shared" si="25"/>
        <v>2470.177201</v>
      </c>
      <c r="I102" s="5"/>
      <c r="J102" s="18"/>
      <c r="K102" s="19">
        <f t="shared" si="26"/>
        <v>0.85</v>
      </c>
      <c r="L102" s="20">
        <f t="shared" si="27"/>
        <v>25.5</v>
      </c>
      <c r="M102" s="6">
        <f t="shared" si="28"/>
        <v>100783.2298</v>
      </c>
      <c r="N102" s="18"/>
      <c r="O102" s="19">
        <f t="shared" si="29"/>
        <v>1</v>
      </c>
      <c r="P102" s="20">
        <f t="shared" si="30"/>
        <v>25.5</v>
      </c>
      <c r="Q102" s="6">
        <f t="shared" si="31"/>
        <v>100783.2298</v>
      </c>
      <c r="R102" s="18"/>
      <c r="S102" s="6">
        <f t="shared" si="32"/>
        <v>-17785.27585</v>
      </c>
    </row>
    <row r="103">
      <c r="A103" s="5" t="s">
        <v>120</v>
      </c>
      <c r="B103" s="16">
        <v>85.0</v>
      </c>
      <c r="C103" s="22">
        <f t="shared" si="22"/>
        <v>82.33924004</v>
      </c>
      <c r="E103" s="2">
        <v>30.0</v>
      </c>
      <c r="F103" s="6">
        <f t="shared" si="23"/>
        <v>118568.5057</v>
      </c>
      <c r="G103" s="6">
        <f t="shared" si="24"/>
        <v>9880.708805</v>
      </c>
      <c r="H103" s="6">
        <f t="shared" si="25"/>
        <v>2470.177201</v>
      </c>
      <c r="I103" s="5"/>
      <c r="J103" s="18"/>
      <c r="K103" s="19">
        <f t="shared" si="26"/>
        <v>0.85</v>
      </c>
      <c r="L103" s="20">
        <f t="shared" si="27"/>
        <v>25.5</v>
      </c>
      <c r="M103" s="6">
        <f t="shared" si="28"/>
        <v>100783.2298</v>
      </c>
      <c r="N103" s="18"/>
      <c r="O103" s="19">
        <f t="shared" si="29"/>
        <v>1</v>
      </c>
      <c r="P103" s="20">
        <f t="shared" si="30"/>
        <v>25.5</v>
      </c>
      <c r="Q103" s="6">
        <f t="shared" si="31"/>
        <v>100783.2298</v>
      </c>
      <c r="R103" s="18"/>
      <c r="S103" s="6">
        <f t="shared" si="32"/>
        <v>-17785.27585</v>
      </c>
    </row>
    <row r="104">
      <c r="A104" s="5" t="s">
        <v>121</v>
      </c>
      <c r="B104" s="16">
        <v>85.0</v>
      </c>
      <c r="C104" s="22">
        <f t="shared" si="22"/>
        <v>82.33924004</v>
      </c>
      <c r="E104" s="2">
        <v>30.0</v>
      </c>
      <c r="F104" s="6">
        <f t="shared" si="23"/>
        <v>118568.5057</v>
      </c>
      <c r="G104" s="6">
        <f t="shared" si="24"/>
        <v>9880.708805</v>
      </c>
      <c r="H104" s="6">
        <f t="shared" si="25"/>
        <v>2470.177201</v>
      </c>
      <c r="I104" s="5"/>
      <c r="J104" s="18"/>
      <c r="K104" s="19">
        <f t="shared" si="26"/>
        <v>0.85</v>
      </c>
      <c r="L104" s="20">
        <f t="shared" si="27"/>
        <v>25.5</v>
      </c>
      <c r="M104" s="6">
        <f t="shared" si="28"/>
        <v>100783.2298</v>
      </c>
      <c r="N104" s="18"/>
      <c r="O104" s="19">
        <f t="shared" si="29"/>
        <v>1</v>
      </c>
      <c r="P104" s="20">
        <f t="shared" si="30"/>
        <v>25.5</v>
      </c>
      <c r="Q104" s="6">
        <f t="shared" si="31"/>
        <v>100783.2298</v>
      </c>
      <c r="R104" s="18"/>
      <c r="S104" s="6">
        <f t="shared" si="32"/>
        <v>-17785.27585</v>
      </c>
    </row>
    <row r="105">
      <c r="A105" s="5" t="s">
        <v>122</v>
      </c>
      <c r="B105" s="16">
        <v>85.0</v>
      </c>
      <c r="C105" s="22">
        <f t="shared" si="22"/>
        <v>82.33924004</v>
      </c>
      <c r="E105" s="2">
        <v>30.0</v>
      </c>
      <c r="F105" s="6">
        <f t="shared" si="23"/>
        <v>118568.5057</v>
      </c>
      <c r="G105" s="6">
        <f t="shared" si="24"/>
        <v>9880.708805</v>
      </c>
      <c r="H105" s="6">
        <f t="shared" si="25"/>
        <v>2470.177201</v>
      </c>
      <c r="I105" s="5"/>
      <c r="J105" s="18"/>
      <c r="K105" s="19">
        <f t="shared" si="26"/>
        <v>0.85</v>
      </c>
      <c r="L105" s="20">
        <f t="shared" si="27"/>
        <v>25.5</v>
      </c>
      <c r="M105" s="6">
        <f t="shared" si="28"/>
        <v>100783.2298</v>
      </c>
      <c r="N105" s="18"/>
      <c r="O105" s="19">
        <f t="shared" si="29"/>
        <v>1</v>
      </c>
      <c r="P105" s="20">
        <f t="shared" si="30"/>
        <v>25.5</v>
      </c>
      <c r="Q105" s="6">
        <f t="shared" si="31"/>
        <v>100783.2298</v>
      </c>
      <c r="R105" s="18"/>
      <c r="S105" s="6">
        <f t="shared" si="32"/>
        <v>-17785.27585</v>
      </c>
    </row>
    <row r="106">
      <c r="A106" s="5" t="s">
        <v>123</v>
      </c>
      <c r="B106" s="16">
        <v>85.0</v>
      </c>
      <c r="C106" s="22">
        <f t="shared" si="22"/>
        <v>82.33924004</v>
      </c>
      <c r="E106" s="2">
        <v>30.0</v>
      </c>
      <c r="F106" s="6">
        <f t="shared" si="23"/>
        <v>118568.5057</v>
      </c>
      <c r="G106" s="6">
        <f t="shared" si="24"/>
        <v>9880.708805</v>
      </c>
      <c r="H106" s="6">
        <f t="shared" si="25"/>
        <v>2470.177201</v>
      </c>
      <c r="I106" s="5"/>
      <c r="J106" s="18"/>
      <c r="K106" s="19">
        <f t="shared" si="26"/>
        <v>0.85</v>
      </c>
      <c r="L106" s="20">
        <f t="shared" si="27"/>
        <v>25.5</v>
      </c>
      <c r="M106" s="6">
        <f t="shared" si="28"/>
        <v>100783.2298</v>
      </c>
      <c r="N106" s="18"/>
      <c r="O106" s="19">
        <f t="shared" si="29"/>
        <v>1</v>
      </c>
      <c r="P106" s="20">
        <f t="shared" si="30"/>
        <v>25.5</v>
      </c>
      <c r="Q106" s="6">
        <f t="shared" si="31"/>
        <v>100783.2298</v>
      </c>
      <c r="R106" s="18"/>
      <c r="S106" s="6">
        <f t="shared" si="32"/>
        <v>-17785.27585</v>
      </c>
    </row>
    <row r="107">
      <c r="A107" s="5" t="s">
        <v>124</v>
      </c>
      <c r="B107" s="16">
        <v>85.0</v>
      </c>
      <c r="C107" s="22">
        <f t="shared" si="22"/>
        <v>82.33924004</v>
      </c>
      <c r="E107" s="2">
        <v>30.0</v>
      </c>
      <c r="F107" s="6">
        <f t="shared" si="23"/>
        <v>118568.5057</v>
      </c>
      <c r="G107" s="6">
        <f t="shared" si="24"/>
        <v>9880.708805</v>
      </c>
      <c r="H107" s="6">
        <f t="shared" si="25"/>
        <v>2470.177201</v>
      </c>
      <c r="I107" s="5"/>
      <c r="J107" s="18"/>
      <c r="K107" s="19">
        <f t="shared" si="26"/>
        <v>0.85</v>
      </c>
      <c r="L107" s="20">
        <f t="shared" si="27"/>
        <v>25.5</v>
      </c>
      <c r="M107" s="6">
        <f t="shared" si="28"/>
        <v>100783.2298</v>
      </c>
      <c r="N107" s="18"/>
      <c r="O107" s="19">
        <f t="shared" si="29"/>
        <v>1</v>
      </c>
      <c r="P107" s="20">
        <f t="shared" si="30"/>
        <v>25.5</v>
      </c>
      <c r="Q107" s="6">
        <f t="shared" si="31"/>
        <v>100783.2298</v>
      </c>
      <c r="R107" s="18"/>
      <c r="S107" s="6">
        <f t="shared" si="32"/>
        <v>-17785.27585</v>
      </c>
    </row>
    <row r="108">
      <c r="A108" s="5" t="s">
        <v>125</v>
      </c>
      <c r="B108" s="16">
        <v>85.0</v>
      </c>
      <c r="C108" s="22">
        <f t="shared" si="22"/>
        <v>82.33924004</v>
      </c>
      <c r="E108" s="2">
        <v>30.0</v>
      </c>
      <c r="F108" s="6">
        <f t="shared" si="23"/>
        <v>118568.5057</v>
      </c>
      <c r="G108" s="6">
        <f t="shared" si="24"/>
        <v>9880.708805</v>
      </c>
      <c r="H108" s="6">
        <f t="shared" si="25"/>
        <v>2470.177201</v>
      </c>
      <c r="I108" s="5"/>
      <c r="J108" s="18"/>
      <c r="K108" s="19">
        <f t="shared" si="26"/>
        <v>0.85</v>
      </c>
      <c r="L108" s="20">
        <f t="shared" si="27"/>
        <v>25.5</v>
      </c>
      <c r="M108" s="6">
        <f t="shared" si="28"/>
        <v>100783.2298</v>
      </c>
      <c r="N108" s="18"/>
      <c r="O108" s="19">
        <f t="shared" si="29"/>
        <v>1</v>
      </c>
      <c r="P108" s="20">
        <f t="shared" si="30"/>
        <v>25.5</v>
      </c>
      <c r="Q108" s="6">
        <f t="shared" si="31"/>
        <v>100783.2298</v>
      </c>
      <c r="R108" s="18"/>
      <c r="S108" s="6">
        <f t="shared" si="32"/>
        <v>-17785.27585</v>
      </c>
    </row>
    <row r="109">
      <c r="A109" s="5" t="s">
        <v>126</v>
      </c>
      <c r="B109" s="16">
        <v>85.0</v>
      </c>
      <c r="C109" s="22">
        <f t="shared" si="22"/>
        <v>82.33924004</v>
      </c>
      <c r="E109" s="2">
        <v>30.0</v>
      </c>
      <c r="F109" s="6">
        <f t="shared" si="23"/>
        <v>118568.5057</v>
      </c>
      <c r="G109" s="6">
        <f t="shared" si="24"/>
        <v>9880.708805</v>
      </c>
      <c r="H109" s="6">
        <f t="shared" si="25"/>
        <v>2470.177201</v>
      </c>
      <c r="I109" s="5"/>
      <c r="J109" s="18"/>
      <c r="K109" s="19">
        <f t="shared" si="26"/>
        <v>0.85</v>
      </c>
      <c r="L109" s="20">
        <f t="shared" si="27"/>
        <v>25.5</v>
      </c>
      <c r="M109" s="6">
        <f t="shared" si="28"/>
        <v>100783.2298</v>
      </c>
      <c r="N109" s="18"/>
      <c r="O109" s="19">
        <f t="shared" si="29"/>
        <v>1</v>
      </c>
      <c r="P109" s="20">
        <f t="shared" si="30"/>
        <v>25.5</v>
      </c>
      <c r="Q109" s="6">
        <f t="shared" si="31"/>
        <v>100783.2298</v>
      </c>
      <c r="R109" s="18"/>
      <c r="S109" s="6">
        <f t="shared" si="32"/>
        <v>-17785.27585</v>
      </c>
    </row>
    <row r="110">
      <c r="A110" s="5" t="s">
        <v>127</v>
      </c>
      <c r="B110" s="16">
        <v>85.0</v>
      </c>
      <c r="C110" s="22">
        <f t="shared" si="22"/>
        <v>82.33924004</v>
      </c>
      <c r="E110" s="2">
        <v>30.0</v>
      </c>
      <c r="F110" s="6">
        <f t="shared" si="23"/>
        <v>118568.5057</v>
      </c>
      <c r="G110" s="6">
        <f t="shared" si="24"/>
        <v>9880.708805</v>
      </c>
      <c r="H110" s="6">
        <f t="shared" si="25"/>
        <v>2470.177201</v>
      </c>
      <c r="I110" s="5"/>
      <c r="J110" s="18"/>
      <c r="K110" s="19">
        <f t="shared" si="26"/>
        <v>0.85</v>
      </c>
      <c r="L110" s="20">
        <f t="shared" si="27"/>
        <v>25.5</v>
      </c>
      <c r="M110" s="6">
        <f t="shared" si="28"/>
        <v>100783.2298</v>
      </c>
      <c r="N110" s="18"/>
      <c r="O110" s="19">
        <f t="shared" si="29"/>
        <v>1</v>
      </c>
      <c r="P110" s="20">
        <f t="shared" si="30"/>
        <v>25.5</v>
      </c>
      <c r="Q110" s="6">
        <f t="shared" si="31"/>
        <v>100783.2298</v>
      </c>
      <c r="R110" s="18"/>
      <c r="S110" s="6">
        <f t="shared" si="32"/>
        <v>-17785.27585</v>
      </c>
    </row>
    <row r="111">
      <c r="A111" s="5" t="s">
        <v>128</v>
      </c>
      <c r="B111" s="16">
        <v>85.0</v>
      </c>
      <c r="C111" s="22">
        <f t="shared" si="22"/>
        <v>82.33924004</v>
      </c>
      <c r="E111" s="2">
        <v>30.0</v>
      </c>
      <c r="F111" s="6">
        <f t="shared" si="23"/>
        <v>118568.5057</v>
      </c>
      <c r="G111" s="6">
        <f t="shared" si="24"/>
        <v>9880.708805</v>
      </c>
      <c r="H111" s="6">
        <f t="shared" si="25"/>
        <v>2470.177201</v>
      </c>
      <c r="I111" s="5"/>
      <c r="J111" s="18"/>
      <c r="K111" s="19">
        <f t="shared" si="26"/>
        <v>0.85</v>
      </c>
      <c r="L111" s="20">
        <f t="shared" si="27"/>
        <v>25.5</v>
      </c>
      <c r="M111" s="6">
        <f t="shared" si="28"/>
        <v>100783.2298</v>
      </c>
      <c r="N111" s="18"/>
      <c r="O111" s="19">
        <f t="shared" si="29"/>
        <v>1</v>
      </c>
      <c r="P111" s="20">
        <f t="shared" si="30"/>
        <v>25.5</v>
      </c>
      <c r="Q111" s="6">
        <f t="shared" si="31"/>
        <v>100783.2298</v>
      </c>
      <c r="R111" s="18"/>
      <c r="S111" s="6">
        <f t="shared" si="32"/>
        <v>-17785.27585</v>
      </c>
    </row>
    <row r="112">
      <c r="A112" s="5" t="s">
        <v>129</v>
      </c>
      <c r="B112" s="16">
        <v>85.0</v>
      </c>
      <c r="C112" s="22">
        <f t="shared" si="22"/>
        <v>82.33924004</v>
      </c>
      <c r="E112" s="2">
        <v>30.0</v>
      </c>
      <c r="F112" s="6">
        <f t="shared" si="23"/>
        <v>118568.5057</v>
      </c>
      <c r="G112" s="6">
        <f t="shared" si="24"/>
        <v>9880.708805</v>
      </c>
      <c r="H112" s="6">
        <f t="shared" si="25"/>
        <v>2470.177201</v>
      </c>
      <c r="I112" s="5"/>
      <c r="J112" s="18"/>
      <c r="K112" s="19">
        <f t="shared" si="26"/>
        <v>0.85</v>
      </c>
      <c r="L112" s="20">
        <f t="shared" si="27"/>
        <v>25.5</v>
      </c>
      <c r="M112" s="6">
        <f t="shared" si="28"/>
        <v>100783.2298</v>
      </c>
      <c r="N112" s="18"/>
      <c r="O112" s="19">
        <f t="shared" si="29"/>
        <v>1</v>
      </c>
      <c r="P112" s="20">
        <f t="shared" si="30"/>
        <v>25.5</v>
      </c>
      <c r="Q112" s="6">
        <f t="shared" si="31"/>
        <v>100783.2298</v>
      </c>
      <c r="R112" s="18"/>
      <c r="S112" s="6">
        <f t="shared" si="32"/>
        <v>-17785.27585</v>
      </c>
    </row>
    <row r="113">
      <c r="A113" s="5" t="s">
        <v>130</v>
      </c>
      <c r="B113" s="16">
        <v>85.0</v>
      </c>
      <c r="C113" s="22">
        <f t="shared" si="22"/>
        <v>82.33924004</v>
      </c>
      <c r="E113" s="2">
        <v>30.0</v>
      </c>
      <c r="F113" s="6">
        <f t="shared" si="23"/>
        <v>118568.5057</v>
      </c>
      <c r="G113" s="6">
        <f t="shared" si="24"/>
        <v>9880.708805</v>
      </c>
      <c r="H113" s="6">
        <f t="shared" si="25"/>
        <v>2470.177201</v>
      </c>
      <c r="I113" s="5"/>
      <c r="J113" s="18"/>
      <c r="K113" s="19">
        <f t="shared" si="26"/>
        <v>0.85</v>
      </c>
      <c r="L113" s="20">
        <f t="shared" si="27"/>
        <v>25.5</v>
      </c>
      <c r="M113" s="6">
        <f t="shared" si="28"/>
        <v>100783.2298</v>
      </c>
      <c r="N113" s="18"/>
      <c r="O113" s="19">
        <f t="shared" si="29"/>
        <v>1</v>
      </c>
      <c r="P113" s="20">
        <f t="shared" si="30"/>
        <v>25.5</v>
      </c>
      <c r="Q113" s="6">
        <f t="shared" si="31"/>
        <v>100783.2298</v>
      </c>
      <c r="R113" s="18"/>
      <c r="S113" s="6">
        <f t="shared" si="32"/>
        <v>-17785.27585</v>
      </c>
    </row>
    <row r="114">
      <c r="A114" s="5" t="s">
        <v>131</v>
      </c>
      <c r="B114" s="16">
        <v>85.0</v>
      </c>
      <c r="C114" s="22">
        <f t="shared" si="22"/>
        <v>82.33924004</v>
      </c>
      <c r="E114" s="2">
        <v>30.0</v>
      </c>
      <c r="F114" s="6">
        <f t="shared" si="23"/>
        <v>118568.5057</v>
      </c>
      <c r="G114" s="6">
        <f t="shared" si="24"/>
        <v>9880.708805</v>
      </c>
      <c r="H114" s="6">
        <f t="shared" si="25"/>
        <v>2470.177201</v>
      </c>
      <c r="I114" s="5"/>
      <c r="J114" s="18"/>
      <c r="K114" s="19">
        <f t="shared" si="26"/>
        <v>0.85</v>
      </c>
      <c r="L114" s="20">
        <f t="shared" si="27"/>
        <v>25.5</v>
      </c>
      <c r="M114" s="6">
        <f t="shared" si="28"/>
        <v>100783.2298</v>
      </c>
      <c r="N114" s="18"/>
      <c r="O114" s="19">
        <f t="shared" si="29"/>
        <v>1</v>
      </c>
      <c r="P114" s="20">
        <f t="shared" si="30"/>
        <v>25.5</v>
      </c>
      <c r="Q114" s="6">
        <f t="shared" si="31"/>
        <v>100783.2298</v>
      </c>
      <c r="R114" s="18"/>
      <c r="S114" s="6">
        <f t="shared" si="32"/>
        <v>-17785.27585</v>
      </c>
    </row>
    <row r="115">
      <c r="A115" s="5" t="s">
        <v>132</v>
      </c>
      <c r="B115" s="16">
        <v>85.0</v>
      </c>
      <c r="C115" s="22">
        <f t="shared" si="22"/>
        <v>82.33924004</v>
      </c>
      <c r="E115" s="2">
        <v>30.0</v>
      </c>
      <c r="F115" s="6">
        <f t="shared" si="23"/>
        <v>118568.5057</v>
      </c>
      <c r="G115" s="6">
        <f t="shared" si="24"/>
        <v>9880.708805</v>
      </c>
      <c r="H115" s="6">
        <f t="shared" si="25"/>
        <v>2470.177201</v>
      </c>
      <c r="I115" s="5"/>
      <c r="J115" s="18"/>
      <c r="K115" s="19">
        <f t="shared" si="26"/>
        <v>0.85</v>
      </c>
      <c r="L115" s="20">
        <f t="shared" si="27"/>
        <v>25.5</v>
      </c>
      <c r="M115" s="6">
        <f t="shared" si="28"/>
        <v>100783.2298</v>
      </c>
      <c r="N115" s="18"/>
      <c r="O115" s="19">
        <f t="shared" si="29"/>
        <v>1</v>
      </c>
      <c r="P115" s="20">
        <f t="shared" si="30"/>
        <v>25.5</v>
      </c>
      <c r="Q115" s="6">
        <f t="shared" si="31"/>
        <v>100783.2298</v>
      </c>
      <c r="R115" s="18"/>
      <c r="S115" s="6">
        <f t="shared" si="32"/>
        <v>-17785.27585</v>
      </c>
    </row>
    <row r="116">
      <c r="A116" s="5" t="s">
        <v>133</v>
      </c>
      <c r="B116" s="16">
        <v>85.0</v>
      </c>
      <c r="C116" s="22">
        <f t="shared" si="22"/>
        <v>82.33924004</v>
      </c>
      <c r="E116" s="2">
        <v>30.0</v>
      </c>
      <c r="F116" s="6">
        <f t="shared" si="23"/>
        <v>118568.5057</v>
      </c>
      <c r="G116" s="6">
        <f t="shared" si="24"/>
        <v>9880.708805</v>
      </c>
      <c r="H116" s="6">
        <f t="shared" si="25"/>
        <v>2470.177201</v>
      </c>
      <c r="I116" s="5"/>
      <c r="J116" s="18"/>
      <c r="K116" s="19">
        <f t="shared" si="26"/>
        <v>0.85</v>
      </c>
      <c r="L116" s="20">
        <f t="shared" si="27"/>
        <v>25.5</v>
      </c>
      <c r="M116" s="6">
        <f t="shared" si="28"/>
        <v>100783.2298</v>
      </c>
      <c r="N116" s="18"/>
      <c r="O116" s="19">
        <f t="shared" si="29"/>
        <v>1</v>
      </c>
      <c r="P116" s="20">
        <f t="shared" si="30"/>
        <v>25.5</v>
      </c>
      <c r="Q116" s="6">
        <f t="shared" si="31"/>
        <v>100783.2298</v>
      </c>
      <c r="R116" s="18"/>
      <c r="S116" s="6">
        <f t="shared" si="32"/>
        <v>-17785.27585</v>
      </c>
    </row>
    <row r="117">
      <c r="A117" s="5" t="s">
        <v>134</v>
      </c>
      <c r="B117" s="16">
        <v>85.0</v>
      </c>
      <c r="C117" s="22">
        <f t="shared" si="22"/>
        <v>82.33924004</v>
      </c>
      <c r="E117" s="2">
        <v>30.0</v>
      </c>
      <c r="F117" s="6">
        <f t="shared" si="23"/>
        <v>118568.5057</v>
      </c>
      <c r="G117" s="6">
        <f t="shared" si="24"/>
        <v>9880.708805</v>
      </c>
      <c r="H117" s="6">
        <f t="shared" si="25"/>
        <v>2470.177201</v>
      </c>
      <c r="I117" s="5"/>
      <c r="J117" s="18"/>
      <c r="K117" s="19">
        <f t="shared" si="26"/>
        <v>0.85</v>
      </c>
      <c r="L117" s="20">
        <f t="shared" si="27"/>
        <v>25.5</v>
      </c>
      <c r="M117" s="6">
        <f t="shared" si="28"/>
        <v>100783.2298</v>
      </c>
      <c r="N117" s="18"/>
      <c r="O117" s="19">
        <f t="shared" si="29"/>
        <v>1</v>
      </c>
      <c r="P117" s="20">
        <f t="shared" si="30"/>
        <v>25.5</v>
      </c>
      <c r="Q117" s="6">
        <f t="shared" si="31"/>
        <v>100783.2298</v>
      </c>
      <c r="R117" s="18"/>
      <c r="S117" s="6">
        <f t="shared" si="32"/>
        <v>-17785.27585</v>
      </c>
    </row>
  </sheetData>
  <dataValidations>
    <dataValidation type="list" allowBlank="1" showErrorMessage="1" sqref="B3">
      <formula1>'Billable Hours by state'!$G$2:$G$37</formula1>
    </dataValidation>
    <dataValidation type="list" allowBlank="1" showErrorMessage="1" sqref="B1">
      <formula1>'Billable Hours by state'!$N$2:$N$4</formula1>
    </dataValidation>
    <dataValidation type="list" allowBlank="1" showErrorMessage="1" sqref="B4">
      <formula1>'Billable Hours by state'!$K$3:$K$5</formula1>
    </dataValidation>
    <dataValidation type="list" allowBlank="1" showErrorMessage="1" sqref="B2">
      <formula1>'Billable Hours by state'!$B$2:$B$60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5.25"/>
    <col customWidth="1" min="2" max="2" width="17.63"/>
    <col customWidth="1" min="7" max="7" width="25.63"/>
    <col customWidth="1" min="12" max="12" width="14.88"/>
    <col customWidth="1" min="14" max="14" width="16.63"/>
  </cols>
  <sheetData>
    <row r="1">
      <c r="H1" s="23"/>
      <c r="L1" s="23"/>
    </row>
    <row r="2">
      <c r="A2" s="30" t="s">
        <v>2</v>
      </c>
      <c r="B2" s="30" t="s">
        <v>2</v>
      </c>
      <c r="C2" s="30" t="s">
        <v>135</v>
      </c>
      <c r="D2" s="31" t="s">
        <v>136</v>
      </c>
      <c r="E2" s="30" t="s">
        <v>137</v>
      </c>
      <c r="F2" s="32"/>
      <c r="G2" s="30" t="s">
        <v>4</v>
      </c>
      <c r="H2" s="33" t="s">
        <v>138</v>
      </c>
      <c r="K2" s="3" t="s">
        <v>6</v>
      </c>
      <c r="L2" s="3" t="s">
        <v>139</v>
      </c>
      <c r="N2" s="5" t="s">
        <v>0</v>
      </c>
    </row>
    <row r="3">
      <c r="A3" s="34" t="s">
        <v>140</v>
      </c>
      <c r="B3" s="34" t="s">
        <v>141</v>
      </c>
      <c r="C3" s="35">
        <v>195.0</v>
      </c>
      <c r="D3" s="35">
        <v>208.0</v>
      </c>
      <c r="E3" s="35">
        <v>115.0</v>
      </c>
      <c r="G3" s="34" t="s">
        <v>142</v>
      </c>
      <c r="H3" s="36">
        <v>250.0</v>
      </c>
      <c r="I3" s="23">
        <f t="shared" ref="I3:I32" si="1">$H3/AVERAGE($H$3:$H$32)</f>
        <v>0.9134088418</v>
      </c>
      <c r="K3" s="5" t="s">
        <v>143</v>
      </c>
      <c r="L3" s="7">
        <v>1.25</v>
      </c>
      <c r="N3" s="5" t="s">
        <v>1</v>
      </c>
    </row>
    <row r="4">
      <c r="A4" s="34" t="s">
        <v>144</v>
      </c>
      <c r="B4" s="34" t="s">
        <v>145</v>
      </c>
      <c r="C4" s="35">
        <v>229.0</v>
      </c>
      <c r="D4" s="35">
        <v>242.0</v>
      </c>
      <c r="E4" s="35">
        <v>152.0</v>
      </c>
      <c r="G4" s="34" t="s">
        <v>146</v>
      </c>
      <c r="H4" s="36">
        <v>305.0</v>
      </c>
      <c r="I4" s="23">
        <f t="shared" si="1"/>
        <v>1.114358787</v>
      </c>
      <c r="K4" s="5" t="s">
        <v>7</v>
      </c>
      <c r="L4" s="7">
        <v>1.0</v>
      </c>
      <c r="N4" s="5" t="s">
        <v>33</v>
      </c>
    </row>
    <row r="5">
      <c r="A5" s="34" t="s">
        <v>147</v>
      </c>
      <c r="B5" s="34" t="s">
        <v>148</v>
      </c>
      <c r="C5" s="35">
        <v>242.0</v>
      </c>
      <c r="D5" s="35">
        <v>266.0</v>
      </c>
      <c r="E5" s="35">
        <v>154.0</v>
      </c>
      <c r="G5" s="34" t="s">
        <v>149</v>
      </c>
      <c r="H5" s="36">
        <v>250.0</v>
      </c>
      <c r="I5" s="23">
        <f t="shared" si="1"/>
        <v>0.9134088418</v>
      </c>
      <c r="K5" s="5" t="s">
        <v>150</v>
      </c>
      <c r="L5" s="7">
        <v>0.8</v>
      </c>
    </row>
    <row r="6">
      <c r="A6" s="34" t="s">
        <v>151</v>
      </c>
      <c r="B6" s="34" t="s">
        <v>34</v>
      </c>
      <c r="C6" s="35">
        <v>313.0</v>
      </c>
      <c r="D6" s="35">
        <v>344.0</v>
      </c>
      <c r="E6" s="35">
        <v>186.0</v>
      </c>
      <c r="G6" s="34" t="s">
        <v>152</v>
      </c>
      <c r="H6" s="36">
        <v>296.0</v>
      </c>
      <c r="I6" s="23">
        <f t="shared" si="1"/>
        <v>1.081476069</v>
      </c>
      <c r="L6" s="23"/>
    </row>
    <row r="7">
      <c r="A7" s="34" t="s">
        <v>153</v>
      </c>
      <c r="B7" s="34" t="s">
        <v>3</v>
      </c>
      <c r="C7" s="35">
        <v>236.0</v>
      </c>
      <c r="D7" s="35">
        <v>261.0</v>
      </c>
      <c r="E7" s="35">
        <v>142.0</v>
      </c>
      <c r="G7" s="34" t="s">
        <v>154</v>
      </c>
      <c r="H7" s="36">
        <v>345.0</v>
      </c>
      <c r="I7" s="23">
        <f t="shared" si="1"/>
        <v>1.260504202</v>
      </c>
      <c r="L7" s="23"/>
    </row>
    <row r="8">
      <c r="A8" s="34" t="s">
        <v>155</v>
      </c>
      <c r="B8" s="34" t="s">
        <v>156</v>
      </c>
      <c r="C8" s="35">
        <v>314.0</v>
      </c>
      <c r="D8" s="35">
        <v>342.0</v>
      </c>
      <c r="E8" s="35">
        <v>196.0</v>
      </c>
      <c r="G8" s="34" t="s">
        <v>157</v>
      </c>
      <c r="H8" s="36">
        <v>315.0</v>
      </c>
      <c r="I8" s="23">
        <f t="shared" si="1"/>
        <v>1.150895141</v>
      </c>
      <c r="L8" s="23"/>
    </row>
    <row r="9">
      <c r="A9" s="34" t="s">
        <v>158</v>
      </c>
      <c r="B9" s="37" t="s">
        <v>159</v>
      </c>
      <c r="C9" s="35">
        <v>365.0</v>
      </c>
      <c r="D9" s="35">
        <v>392.0</v>
      </c>
      <c r="E9" s="35">
        <v>202.0</v>
      </c>
      <c r="G9" s="34" t="s">
        <v>160</v>
      </c>
      <c r="H9" s="36">
        <v>200.0</v>
      </c>
      <c r="I9" s="23">
        <f t="shared" si="1"/>
        <v>0.7307270734</v>
      </c>
      <c r="L9" s="23"/>
    </row>
    <row r="10">
      <c r="A10" s="34" t="s">
        <v>161</v>
      </c>
      <c r="B10" s="34" t="s">
        <v>162</v>
      </c>
      <c r="C10" s="35">
        <v>308.0</v>
      </c>
      <c r="D10" s="35">
        <v>344.0</v>
      </c>
      <c r="E10" s="35">
        <v>173.0</v>
      </c>
      <c r="G10" s="34" t="s">
        <v>163</v>
      </c>
      <c r="H10" s="36">
        <v>310.0</v>
      </c>
      <c r="I10" s="23">
        <f t="shared" si="1"/>
        <v>1.132626964</v>
      </c>
      <c r="L10" s="23"/>
    </row>
    <row r="11">
      <c r="A11" s="34" t="s">
        <v>164</v>
      </c>
      <c r="B11" s="34" t="s">
        <v>165</v>
      </c>
      <c r="C11" s="35">
        <v>264.0</v>
      </c>
      <c r="D11" s="35">
        <v>297.0</v>
      </c>
      <c r="E11" s="35">
        <v>151.0</v>
      </c>
      <c r="G11" s="34" t="s">
        <v>166</v>
      </c>
      <c r="H11" s="36">
        <v>300.0</v>
      </c>
      <c r="I11" s="23">
        <f t="shared" si="1"/>
        <v>1.09609061</v>
      </c>
      <c r="L11" s="23"/>
    </row>
    <row r="12">
      <c r="A12" s="34" t="s">
        <v>167</v>
      </c>
      <c r="B12" s="34" t="s">
        <v>168</v>
      </c>
      <c r="C12" s="35">
        <v>262.0</v>
      </c>
      <c r="D12" s="35">
        <v>286.0</v>
      </c>
      <c r="E12" s="35">
        <v>154.0</v>
      </c>
      <c r="G12" s="34" t="s">
        <v>169</v>
      </c>
      <c r="H12" s="36">
        <v>275.0</v>
      </c>
      <c r="I12" s="23">
        <f t="shared" si="1"/>
        <v>1.004749726</v>
      </c>
      <c r="L12" s="23"/>
    </row>
    <row r="13">
      <c r="A13" s="34" t="s">
        <v>170</v>
      </c>
      <c r="B13" s="34" t="s">
        <v>171</v>
      </c>
      <c r="C13" s="35">
        <v>193.0</v>
      </c>
      <c r="D13" s="35">
        <v>202.0</v>
      </c>
      <c r="E13" s="35">
        <v>130.0</v>
      </c>
      <c r="G13" s="34" t="s">
        <v>35</v>
      </c>
      <c r="H13" s="36">
        <v>320.0</v>
      </c>
      <c r="I13" s="23">
        <f t="shared" si="1"/>
        <v>1.169163318</v>
      </c>
      <c r="L13" s="23"/>
    </row>
    <row r="14">
      <c r="A14" s="34" t="s">
        <v>172</v>
      </c>
      <c r="B14" s="34" t="s">
        <v>173</v>
      </c>
      <c r="C14" s="35">
        <v>218.0</v>
      </c>
      <c r="D14" s="35">
        <v>233.0</v>
      </c>
      <c r="E14" s="35">
        <v>121.0</v>
      </c>
      <c r="G14" s="34" t="s">
        <v>174</v>
      </c>
      <c r="H14" s="36">
        <v>210.0</v>
      </c>
      <c r="I14" s="23">
        <f t="shared" si="1"/>
        <v>0.7672634271</v>
      </c>
      <c r="L14" s="23"/>
    </row>
    <row r="15">
      <c r="A15" s="34" t="s">
        <v>175</v>
      </c>
      <c r="B15" s="34" t="s">
        <v>176</v>
      </c>
      <c r="C15" s="35">
        <v>286.0</v>
      </c>
      <c r="D15" s="35">
        <v>305.0</v>
      </c>
      <c r="E15" s="35">
        <v>179.0</v>
      </c>
      <c r="G15" s="34" t="s">
        <v>177</v>
      </c>
      <c r="H15" s="36">
        <v>270.0</v>
      </c>
      <c r="I15" s="23">
        <f t="shared" si="1"/>
        <v>0.9864815491</v>
      </c>
      <c r="L15" s="23"/>
    </row>
    <row r="16">
      <c r="A16" s="34" t="s">
        <v>178</v>
      </c>
      <c r="B16" s="34" t="s">
        <v>179</v>
      </c>
      <c r="C16" s="35">
        <v>225.0</v>
      </c>
      <c r="D16" s="35">
        <v>242.0</v>
      </c>
      <c r="E16" s="35">
        <v>134.0</v>
      </c>
      <c r="G16" s="34" t="s">
        <v>180</v>
      </c>
      <c r="H16" s="36">
        <v>300.0</v>
      </c>
      <c r="I16" s="23">
        <f t="shared" si="1"/>
        <v>1.09609061</v>
      </c>
      <c r="L16" s="23"/>
    </row>
    <row r="17">
      <c r="A17" s="34" t="s">
        <v>181</v>
      </c>
      <c r="B17" s="34" t="s">
        <v>182</v>
      </c>
      <c r="C17" s="35">
        <v>213.0</v>
      </c>
      <c r="D17" s="35">
        <v>227.0</v>
      </c>
      <c r="E17" s="35">
        <v>133.0</v>
      </c>
      <c r="G17" s="34" t="s">
        <v>44</v>
      </c>
      <c r="H17" s="36">
        <v>275.0</v>
      </c>
      <c r="I17" s="23">
        <f t="shared" si="1"/>
        <v>1.004749726</v>
      </c>
      <c r="L17" s="23"/>
    </row>
    <row r="18">
      <c r="A18" s="34" t="s">
        <v>183</v>
      </c>
      <c r="B18" s="34" t="s">
        <v>184</v>
      </c>
      <c r="C18" s="35">
        <v>193.0</v>
      </c>
      <c r="D18" s="35">
        <v>204.0</v>
      </c>
      <c r="E18" s="35">
        <v>121.0</v>
      </c>
      <c r="G18" s="34" t="s">
        <v>185</v>
      </c>
      <c r="H18" s="36">
        <v>280.0</v>
      </c>
      <c r="I18" s="23">
        <f t="shared" si="1"/>
        <v>1.023017903</v>
      </c>
      <c r="L18" s="23"/>
    </row>
    <row r="19">
      <c r="A19" s="34" t="s">
        <v>186</v>
      </c>
      <c r="B19" s="34" t="s">
        <v>187</v>
      </c>
      <c r="C19" s="35">
        <v>226.0</v>
      </c>
      <c r="D19" s="35">
        <v>245.0</v>
      </c>
      <c r="E19" s="35">
        <v>104.0</v>
      </c>
      <c r="G19" s="34" t="s">
        <v>5</v>
      </c>
      <c r="H19" s="36">
        <v>240.0</v>
      </c>
      <c r="I19" s="23">
        <f t="shared" si="1"/>
        <v>0.8768724881</v>
      </c>
      <c r="L19" s="23"/>
    </row>
    <row r="20">
      <c r="A20" s="34" t="s">
        <v>188</v>
      </c>
      <c r="B20" s="34" t="s">
        <v>189</v>
      </c>
      <c r="C20" s="35">
        <v>273.0</v>
      </c>
      <c r="D20" s="35">
        <v>285.0</v>
      </c>
      <c r="E20" s="35">
        <v>184.0</v>
      </c>
      <c r="G20" s="34" t="s">
        <v>190</v>
      </c>
      <c r="H20" s="36">
        <v>250.0</v>
      </c>
      <c r="I20" s="23">
        <f t="shared" si="1"/>
        <v>0.9134088418</v>
      </c>
      <c r="L20" s="23"/>
    </row>
    <row r="21">
      <c r="A21" s="34" t="s">
        <v>191</v>
      </c>
      <c r="B21" s="34" t="s">
        <v>192</v>
      </c>
      <c r="C21" s="35">
        <v>286.0</v>
      </c>
      <c r="D21" s="35">
        <v>310.0</v>
      </c>
      <c r="E21" s="35">
        <v>175.0</v>
      </c>
      <c r="G21" s="34" t="s">
        <v>193</v>
      </c>
      <c r="H21" s="36">
        <v>295.0</v>
      </c>
      <c r="I21" s="23">
        <f t="shared" si="1"/>
        <v>1.077822433</v>
      </c>
      <c r="L21" s="23"/>
    </row>
    <row r="22">
      <c r="A22" s="34" t="s">
        <v>194</v>
      </c>
      <c r="B22" s="34" t="s">
        <v>195</v>
      </c>
      <c r="C22" s="35">
        <v>183.0</v>
      </c>
      <c r="D22" s="35">
        <v>193.0</v>
      </c>
      <c r="E22" s="35">
        <v>130.0</v>
      </c>
      <c r="G22" s="34" t="s">
        <v>196</v>
      </c>
      <c r="H22" s="36">
        <v>210.0</v>
      </c>
      <c r="I22" s="23">
        <f t="shared" si="1"/>
        <v>0.7672634271</v>
      </c>
      <c r="L22" s="23"/>
    </row>
    <row r="23">
      <c r="A23" s="34" t="s">
        <v>197</v>
      </c>
      <c r="B23" s="34" t="s">
        <v>198</v>
      </c>
      <c r="C23" s="35">
        <v>249.0</v>
      </c>
      <c r="D23" s="35">
        <v>266.0</v>
      </c>
      <c r="E23" s="35">
        <v>138.0</v>
      </c>
      <c r="G23" s="34" t="s">
        <v>199</v>
      </c>
      <c r="H23" s="36">
        <v>290.0</v>
      </c>
      <c r="I23" s="23">
        <f t="shared" si="1"/>
        <v>1.059554256</v>
      </c>
      <c r="L23" s="23"/>
    </row>
    <row r="24">
      <c r="A24" s="34" t="s">
        <v>200</v>
      </c>
      <c r="B24" s="34" t="s">
        <v>201</v>
      </c>
      <c r="C24" s="35">
        <v>250.0</v>
      </c>
      <c r="D24" s="35">
        <v>271.0</v>
      </c>
      <c r="E24" s="35">
        <v>146.0</v>
      </c>
      <c r="G24" s="34" t="s">
        <v>202</v>
      </c>
      <c r="H24" s="36">
        <v>340.0</v>
      </c>
      <c r="I24" s="23">
        <f t="shared" si="1"/>
        <v>1.242236025</v>
      </c>
      <c r="L24" s="23"/>
    </row>
    <row r="25">
      <c r="A25" s="34" t="s">
        <v>203</v>
      </c>
      <c r="B25" s="34" t="s">
        <v>204</v>
      </c>
      <c r="C25" s="35">
        <v>227.0</v>
      </c>
      <c r="D25" s="35">
        <v>249.0</v>
      </c>
      <c r="E25" s="35">
        <v>131.0</v>
      </c>
      <c r="G25" s="34" t="s">
        <v>205</v>
      </c>
      <c r="H25" s="36">
        <v>285.0</v>
      </c>
      <c r="I25" s="23">
        <f t="shared" si="1"/>
        <v>1.04128608</v>
      </c>
      <c r="L25" s="23"/>
    </row>
    <row r="26">
      <c r="A26" s="34" t="s">
        <v>206</v>
      </c>
      <c r="B26" s="34" t="s">
        <v>207</v>
      </c>
      <c r="C26" s="35">
        <v>199.0</v>
      </c>
      <c r="D26" s="35">
        <v>217.0</v>
      </c>
      <c r="E26" s="35">
        <v>127.0</v>
      </c>
      <c r="G26" s="34" t="s">
        <v>208</v>
      </c>
      <c r="H26" s="36">
        <v>295.0</v>
      </c>
      <c r="I26" s="23">
        <f t="shared" si="1"/>
        <v>1.077822433</v>
      </c>
      <c r="L26" s="23"/>
    </row>
    <row r="27">
      <c r="A27" s="34" t="s">
        <v>209</v>
      </c>
      <c r="B27" s="34" t="s">
        <v>210</v>
      </c>
      <c r="C27" s="35">
        <v>187.0</v>
      </c>
      <c r="D27" s="35">
        <v>199.0</v>
      </c>
      <c r="E27" s="35">
        <v>111.0</v>
      </c>
      <c r="G27" s="34" t="s">
        <v>211</v>
      </c>
      <c r="H27" s="36">
        <v>200.0</v>
      </c>
      <c r="I27" s="23">
        <f t="shared" si="1"/>
        <v>0.7307270734</v>
      </c>
      <c r="L27" s="23"/>
    </row>
    <row r="28">
      <c r="A28" s="34" t="s">
        <v>212</v>
      </c>
      <c r="B28" s="34" t="s">
        <v>213</v>
      </c>
      <c r="C28" s="35">
        <v>229.0</v>
      </c>
      <c r="D28" s="35">
        <v>254.0</v>
      </c>
      <c r="E28" s="35">
        <v>132.0</v>
      </c>
      <c r="G28" s="34" t="s">
        <v>214</v>
      </c>
      <c r="H28" s="36">
        <v>325.0</v>
      </c>
      <c r="I28" s="23">
        <f t="shared" si="1"/>
        <v>1.187431494</v>
      </c>
      <c r="L28" s="23"/>
    </row>
    <row r="29">
      <c r="A29" s="34" t="s">
        <v>215</v>
      </c>
      <c r="B29" s="34" t="s">
        <v>216</v>
      </c>
      <c r="C29" s="35">
        <v>231.0</v>
      </c>
      <c r="D29" s="35">
        <v>253.0</v>
      </c>
      <c r="E29" s="35">
        <v>145.0</v>
      </c>
      <c r="G29" s="34" t="s">
        <v>217</v>
      </c>
      <c r="H29" s="36">
        <v>200.0</v>
      </c>
      <c r="I29" s="23">
        <f t="shared" si="1"/>
        <v>0.7307270734</v>
      </c>
      <c r="L29" s="23"/>
    </row>
    <row r="30">
      <c r="A30" s="34" t="s">
        <v>218</v>
      </c>
      <c r="B30" s="34" t="s">
        <v>219</v>
      </c>
      <c r="C30" s="35">
        <v>217.0</v>
      </c>
      <c r="D30" s="35">
        <v>218.0</v>
      </c>
      <c r="E30" s="35">
        <v>212.0</v>
      </c>
      <c r="G30" s="34" t="s">
        <v>220</v>
      </c>
      <c r="H30" s="36">
        <v>270.0</v>
      </c>
      <c r="I30" s="23">
        <f t="shared" si="1"/>
        <v>0.9864815491</v>
      </c>
      <c r="L30" s="23"/>
    </row>
    <row r="31">
      <c r="A31" s="34" t="s">
        <v>221</v>
      </c>
      <c r="B31" s="34" t="s">
        <v>222</v>
      </c>
      <c r="C31" s="35">
        <v>230.0</v>
      </c>
      <c r="D31" s="35">
        <v>248.0</v>
      </c>
      <c r="E31" s="35">
        <v>145.0</v>
      </c>
      <c r="G31" s="34" t="s">
        <v>223</v>
      </c>
      <c r="H31" s="36">
        <v>275.0</v>
      </c>
      <c r="I31" s="23">
        <f t="shared" si="1"/>
        <v>1.004749726</v>
      </c>
      <c r="L31" s="23"/>
    </row>
    <row r="32">
      <c r="A32" s="34" t="s">
        <v>224</v>
      </c>
      <c r="B32" s="34" t="s">
        <v>225</v>
      </c>
      <c r="C32" s="35">
        <v>291.0</v>
      </c>
      <c r="D32" s="35">
        <v>306.0</v>
      </c>
      <c r="E32" s="35">
        <v>174.0</v>
      </c>
      <c r="G32" s="34" t="s">
        <v>226</v>
      </c>
      <c r="H32" s="36">
        <v>235.0</v>
      </c>
      <c r="I32" s="23">
        <f t="shared" si="1"/>
        <v>0.8586043113</v>
      </c>
      <c r="L32" s="23"/>
    </row>
    <row r="33">
      <c r="A33" s="34" t="s">
        <v>227</v>
      </c>
      <c r="B33" s="34" t="s">
        <v>228</v>
      </c>
      <c r="C33" s="35">
        <v>219.0</v>
      </c>
      <c r="D33" s="35">
        <v>242.0</v>
      </c>
      <c r="E33" s="35">
        <v>132.0</v>
      </c>
      <c r="H33" s="22"/>
      <c r="L33" s="23"/>
    </row>
    <row r="34">
      <c r="A34" s="34" t="s">
        <v>229</v>
      </c>
      <c r="B34" s="34" t="s">
        <v>230</v>
      </c>
      <c r="C34" s="35">
        <v>283.0</v>
      </c>
      <c r="D34" s="35">
        <v>311.0</v>
      </c>
      <c r="E34" s="35">
        <v>172.0</v>
      </c>
      <c r="H34" s="22"/>
      <c r="L34" s="23"/>
    </row>
    <row r="35">
      <c r="A35" s="34" t="s">
        <v>231</v>
      </c>
      <c r="B35" s="34" t="s">
        <v>232</v>
      </c>
      <c r="C35" s="35">
        <v>339.0</v>
      </c>
      <c r="D35" s="35">
        <v>358.0</v>
      </c>
      <c r="E35" s="35">
        <v>215.0</v>
      </c>
      <c r="H35" s="22"/>
      <c r="L35" s="23"/>
    </row>
    <row r="36">
      <c r="A36" s="34" t="s">
        <v>233</v>
      </c>
      <c r="B36" s="34" t="s">
        <v>234</v>
      </c>
      <c r="C36" s="35">
        <v>212.0</v>
      </c>
      <c r="D36" s="35">
        <v>224.0</v>
      </c>
      <c r="E36" s="35">
        <v>137.0</v>
      </c>
      <c r="H36" s="22"/>
      <c r="L36" s="23"/>
    </row>
    <row r="37">
      <c r="A37" s="34" t="s">
        <v>235</v>
      </c>
      <c r="B37" s="34" t="s">
        <v>236</v>
      </c>
      <c r="C37" s="35">
        <v>218.0</v>
      </c>
      <c r="D37" s="35">
        <v>235.0</v>
      </c>
      <c r="E37" s="35">
        <v>122.0</v>
      </c>
      <c r="H37" s="22"/>
      <c r="L37" s="23"/>
    </row>
    <row r="38">
      <c r="A38" s="34" t="s">
        <v>237</v>
      </c>
      <c r="B38" s="34" t="s">
        <v>238</v>
      </c>
      <c r="C38" s="35">
        <v>230.0</v>
      </c>
      <c r="D38" s="35">
        <v>255.0</v>
      </c>
      <c r="E38" s="35">
        <v>133.0</v>
      </c>
      <c r="H38" s="22"/>
      <c r="L38" s="23"/>
    </row>
    <row r="39">
      <c r="A39" s="34" t="s">
        <v>239</v>
      </c>
      <c r="B39" s="34" t="s">
        <v>240</v>
      </c>
      <c r="C39" s="35">
        <v>272.0</v>
      </c>
      <c r="D39" s="35">
        <v>288.0</v>
      </c>
      <c r="E39" s="35">
        <v>183.0</v>
      </c>
      <c r="H39" s="22"/>
      <c r="L39" s="23"/>
    </row>
    <row r="40">
      <c r="A40" s="34" t="s">
        <v>241</v>
      </c>
      <c r="B40" s="34" t="s">
        <v>242</v>
      </c>
      <c r="C40" s="35">
        <v>234.0</v>
      </c>
      <c r="D40" s="35">
        <v>240.0</v>
      </c>
      <c r="E40" s="35">
        <v>170.0</v>
      </c>
      <c r="H40" s="22"/>
      <c r="L40" s="23"/>
    </row>
    <row r="41">
      <c r="A41" s="34" t="s">
        <v>243</v>
      </c>
      <c r="B41" s="34" t="s">
        <v>244</v>
      </c>
      <c r="C41" s="35">
        <v>218.0</v>
      </c>
      <c r="D41" s="35">
        <v>249.0</v>
      </c>
      <c r="E41" s="35">
        <v>122.0</v>
      </c>
      <c r="H41" s="22"/>
      <c r="L41" s="23"/>
    </row>
    <row r="42">
      <c r="A42" s="34" t="s">
        <v>245</v>
      </c>
      <c r="B42" s="34" t="s">
        <v>246</v>
      </c>
      <c r="C42" s="35">
        <v>195.0</v>
      </c>
      <c r="D42" s="35">
        <v>199.0</v>
      </c>
      <c r="E42" s="35">
        <v>158.0</v>
      </c>
      <c r="H42" s="22"/>
      <c r="L42" s="23"/>
    </row>
    <row r="43">
      <c r="A43" s="34" t="s">
        <v>247</v>
      </c>
      <c r="B43" s="34" t="s">
        <v>248</v>
      </c>
      <c r="C43" s="35">
        <v>218.0</v>
      </c>
      <c r="D43" s="35">
        <v>233.0</v>
      </c>
      <c r="E43" s="35">
        <v>127.0</v>
      </c>
      <c r="H43" s="22"/>
      <c r="L43" s="23"/>
    </row>
    <row r="44">
      <c r="A44" s="34" t="s">
        <v>249</v>
      </c>
      <c r="B44" s="34" t="s">
        <v>250</v>
      </c>
      <c r="C44" s="35">
        <v>264.0</v>
      </c>
      <c r="D44" s="35">
        <v>300.0</v>
      </c>
      <c r="E44" s="35">
        <v>146.0</v>
      </c>
      <c r="H44" s="22"/>
      <c r="L44" s="23"/>
    </row>
    <row r="45">
      <c r="A45" s="34" t="s">
        <v>251</v>
      </c>
      <c r="B45" s="34" t="s">
        <v>252</v>
      </c>
      <c r="C45" s="35">
        <v>231.0</v>
      </c>
      <c r="D45" s="35">
        <v>250.0</v>
      </c>
      <c r="E45" s="35">
        <v>135.0</v>
      </c>
      <c r="H45" s="22"/>
      <c r="L45" s="23"/>
    </row>
    <row r="46">
      <c r="A46" s="34" t="s">
        <v>253</v>
      </c>
      <c r="B46" s="34" t="s">
        <v>254</v>
      </c>
      <c r="C46" s="35">
        <v>273.0</v>
      </c>
      <c r="D46" s="35">
        <v>295.0</v>
      </c>
      <c r="E46" s="35">
        <v>165.0</v>
      </c>
      <c r="H46" s="22"/>
      <c r="L46" s="23"/>
    </row>
    <row r="47">
      <c r="A47" s="34" t="s">
        <v>255</v>
      </c>
      <c r="B47" s="34" t="s">
        <v>256</v>
      </c>
      <c r="C47" s="35">
        <v>216.0</v>
      </c>
      <c r="D47" s="35">
        <v>226.0</v>
      </c>
      <c r="E47" s="35">
        <v>119.0</v>
      </c>
      <c r="H47" s="22"/>
      <c r="L47" s="23"/>
    </row>
    <row r="48">
      <c r="A48" s="34" t="s">
        <v>257</v>
      </c>
      <c r="B48" s="34" t="s">
        <v>67</v>
      </c>
      <c r="C48" s="35">
        <v>258.0</v>
      </c>
      <c r="D48" s="35">
        <v>288.0</v>
      </c>
      <c r="E48" s="35">
        <v>149.0</v>
      </c>
      <c r="H48" s="22"/>
      <c r="L48" s="23"/>
    </row>
    <row r="49">
      <c r="A49" s="34" t="s">
        <v>258</v>
      </c>
      <c r="B49" s="34" t="s">
        <v>259</v>
      </c>
      <c r="C49" s="35">
        <v>219.0</v>
      </c>
      <c r="D49" s="35">
        <v>231.0</v>
      </c>
      <c r="E49" s="35">
        <v>157.0</v>
      </c>
      <c r="H49" s="22"/>
      <c r="L49" s="23"/>
    </row>
    <row r="50">
      <c r="A50" s="34" t="s">
        <v>260</v>
      </c>
      <c r="B50" s="34" t="s">
        <v>261</v>
      </c>
      <c r="C50" s="35">
        <v>160.0</v>
      </c>
      <c r="D50" s="35">
        <v>162.0</v>
      </c>
      <c r="E50" s="35">
        <v>148.0</v>
      </c>
      <c r="H50" s="22"/>
      <c r="L50" s="23"/>
    </row>
    <row r="51">
      <c r="A51" s="34" t="s">
        <v>262</v>
      </c>
      <c r="B51" s="34" t="s">
        <v>263</v>
      </c>
      <c r="C51" s="35">
        <v>224.0</v>
      </c>
      <c r="D51" s="35">
        <v>241.0</v>
      </c>
      <c r="E51" s="35">
        <v>145.0</v>
      </c>
      <c r="H51" s="22"/>
      <c r="L51" s="23"/>
    </row>
    <row r="52">
      <c r="H52" s="22"/>
      <c r="L52" s="23"/>
    </row>
    <row r="53">
      <c r="H53" s="22"/>
      <c r="L53" s="23"/>
    </row>
    <row r="54">
      <c r="H54" s="22"/>
      <c r="L54" s="23"/>
    </row>
    <row r="55">
      <c r="H55" s="22"/>
      <c r="L55" s="23"/>
    </row>
    <row r="56">
      <c r="H56" s="22"/>
      <c r="L56" s="23"/>
    </row>
    <row r="57">
      <c r="H57" s="22"/>
      <c r="L57" s="23"/>
    </row>
    <row r="58">
      <c r="H58" s="22"/>
      <c r="L58" s="23"/>
    </row>
    <row r="59">
      <c r="H59" s="22"/>
      <c r="L59" s="23"/>
    </row>
    <row r="60">
      <c r="H60" s="22"/>
      <c r="L60" s="23"/>
    </row>
    <row r="61">
      <c r="H61" s="22"/>
      <c r="L61" s="23"/>
    </row>
    <row r="62">
      <c r="H62" s="22"/>
      <c r="L62" s="23"/>
    </row>
    <row r="63">
      <c r="H63" s="22"/>
      <c r="L63" s="23"/>
    </row>
    <row r="64">
      <c r="H64" s="22"/>
      <c r="L64" s="23"/>
    </row>
    <row r="65">
      <c r="H65" s="22"/>
      <c r="L65" s="23"/>
    </row>
    <row r="66">
      <c r="H66" s="22"/>
      <c r="L66" s="23"/>
    </row>
    <row r="67">
      <c r="H67" s="22"/>
      <c r="L67" s="23"/>
    </row>
    <row r="68">
      <c r="H68" s="22"/>
      <c r="L68" s="23"/>
    </row>
    <row r="69">
      <c r="H69" s="22"/>
      <c r="L69" s="23"/>
    </row>
    <row r="70">
      <c r="H70" s="22"/>
      <c r="L70" s="23"/>
    </row>
    <row r="71">
      <c r="H71" s="22"/>
      <c r="L71" s="23"/>
    </row>
    <row r="72">
      <c r="H72" s="22"/>
      <c r="L72" s="23"/>
    </row>
    <row r="73">
      <c r="H73" s="22"/>
      <c r="L73" s="23"/>
    </row>
    <row r="74">
      <c r="H74" s="22"/>
      <c r="L74" s="23"/>
    </row>
    <row r="75">
      <c r="H75" s="22"/>
      <c r="L75" s="23"/>
    </row>
    <row r="76">
      <c r="H76" s="22"/>
      <c r="L76" s="23"/>
    </row>
    <row r="77">
      <c r="H77" s="22"/>
      <c r="L77" s="23"/>
    </row>
    <row r="78">
      <c r="H78" s="22"/>
      <c r="L78" s="23"/>
    </row>
    <row r="79">
      <c r="H79" s="22"/>
      <c r="L79" s="23"/>
    </row>
    <row r="80">
      <c r="H80" s="22"/>
      <c r="L80" s="23"/>
    </row>
    <row r="81">
      <c r="H81" s="22"/>
      <c r="L81" s="23"/>
    </row>
    <row r="82">
      <c r="H82" s="22"/>
      <c r="L82" s="23"/>
    </row>
    <row r="83">
      <c r="H83" s="22"/>
      <c r="L83" s="23"/>
    </row>
    <row r="84">
      <c r="H84" s="22"/>
      <c r="L84" s="23"/>
    </row>
    <row r="85">
      <c r="H85" s="22"/>
      <c r="L85" s="23"/>
    </row>
    <row r="86">
      <c r="H86" s="22"/>
      <c r="L86" s="23"/>
    </row>
    <row r="87">
      <c r="H87" s="22"/>
      <c r="L87" s="23"/>
    </row>
    <row r="88">
      <c r="H88" s="22"/>
      <c r="L88" s="23"/>
    </row>
    <row r="89">
      <c r="H89" s="22"/>
      <c r="L89" s="23"/>
    </row>
    <row r="90">
      <c r="H90" s="22"/>
      <c r="L90" s="23"/>
    </row>
    <row r="91">
      <c r="H91" s="22"/>
      <c r="L91" s="23"/>
    </row>
    <row r="92">
      <c r="H92" s="22"/>
      <c r="L92" s="23"/>
    </row>
    <row r="93">
      <c r="H93" s="22"/>
      <c r="L93" s="23"/>
    </row>
    <row r="94">
      <c r="H94" s="22"/>
      <c r="L94" s="23"/>
    </row>
    <row r="95">
      <c r="H95" s="22"/>
      <c r="L95" s="23"/>
    </row>
    <row r="96">
      <c r="H96" s="22"/>
      <c r="L96" s="23"/>
    </row>
    <row r="97">
      <c r="H97" s="22"/>
      <c r="L97" s="23"/>
    </row>
    <row r="98">
      <c r="H98" s="22"/>
      <c r="L98" s="23"/>
    </row>
    <row r="99">
      <c r="H99" s="22"/>
      <c r="L99" s="23"/>
    </row>
    <row r="100">
      <c r="H100" s="22"/>
      <c r="L100" s="23"/>
    </row>
    <row r="101">
      <c r="H101" s="22"/>
      <c r="L101" s="23"/>
    </row>
    <row r="102">
      <c r="H102" s="22"/>
      <c r="L102" s="23"/>
    </row>
    <row r="103">
      <c r="H103" s="22"/>
      <c r="L103" s="23"/>
    </row>
    <row r="104">
      <c r="H104" s="22"/>
      <c r="L104" s="23"/>
    </row>
    <row r="105">
      <c r="H105" s="22"/>
      <c r="L105" s="23"/>
    </row>
    <row r="106">
      <c r="H106" s="22"/>
      <c r="L106" s="23"/>
    </row>
    <row r="107">
      <c r="H107" s="22"/>
      <c r="L107" s="23"/>
    </row>
    <row r="108">
      <c r="H108" s="22"/>
      <c r="L108" s="23"/>
    </row>
    <row r="109">
      <c r="H109" s="22"/>
      <c r="L109" s="23"/>
    </row>
    <row r="110">
      <c r="H110" s="22"/>
      <c r="L110" s="23"/>
    </row>
    <row r="111">
      <c r="H111" s="22"/>
      <c r="L111" s="23"/>
    </row>
    <row r="112">
      <c r="H112" s="22"/>
      <c r="L112" s="23"/>
    </row>
    <row r="113">
      <c r="H113" s="22"/>
      <c r="L113" s="23"/>
    </row>
    <row r="114">
      <c r="H114" s="22"/>
      <c r="L114" s="23"/>
    </row>
    <row r="115">
      <c r="H115" s="22"/>
      <c r="L115" s="23"/>
    </row>
    <row r="116">
      <c r="H116" s="22"/>
      <c r="L116" s="23"/>
    </row>
    <row r="117">
      <c r="H117" s="22"/>
      <c r="L117" s="23"/>
    </row>
    <row r="118">
      <c r="H118" s="22"/>
      <c r="L118" s="23"/>
    </row>
    <row r="119">
      <c r="H119" s="22"/>
      <c r="L119" s="23"/>
    </row>
    <row r="120">
      <c r="H120" s="22"/>
      <c r="L120" s="23"/>
    </row>
    <row r="121">
      <c r="H121" s="22"/>
      <c r="L121" s="23"/>
    </row>
    <row r="122">
      <c r="H122" s="22"/>
      <c r="L122" s="23"/>
    </row>
    <row r="123">
      <c r="H123" s="22"/>
      <c r="L123" s="23"/>
    </row>
    <row r="124">
      <c r="H124" s="22"/>
      <c r="L124" s="23"/>
    </row>
    <row r="125">
      <c r="H125" s="22"/>
      <c r="L125" s="23"/>
    </row>
    <row r="126">
      <c r="H126" s="22"/>
      <c r="L126" s="23"/>
    </row>
    <row r="127">
      <c r="H127" s="22"/>
      <c r="L127" s="23"/>
    </row>
    <row r="128">
      <c r="H128" s="22"/>
      <c r="L128" s="23"/>
    </row>
    <row r="129">
      <c r="H129" s="22"/>
      <c r="L129" s="23"/>
    </row>
    <row r="130">
      <c r="H130" s="22"/>
      <c r="L130" s="23"/>
    </row>
    <row r="131">
      <c r="H131" s="22"/>
      <c r="L131" s="23"/>
    </row>
    <row r="132">
      <c r="H132" s="22"/>
      <c r="L132" s="23"/>
    </row>
    <row r="133">
      <c r="H133" s="22"/>
      <c r="L133" s="23"/>
    </row>
    <row r="134">
      <c r="H134" s="22"/>
      <c r="L134" s="23"/>
    </row>
    <row r="135">
      <c r="H135" s="22"/>
      <c r="L135" s="23"/>
    </row>
    <row r="136">
      <c r="H136" s="22"/>
      <c r="L136" s="23"/>
    </row>
    <row r="137">
      <c r="H137" s="22"/>
      <c r="L137" s="23"/>
    </row>
    <row r="138">
      <c r="H138" s="22"/>
      <c r="L138" s="23"/>
    </row>
    <row r="139">
      <c r="H139" s="22"/>
      <c r="L139" s="23"/>
    </row>
    <row r="140">
      <c r="H140" s="22"/>
      <c r="L140" s="23"/>
    </row>
    <row r="141">
      <c r="H141" s="22"/>
      <c r="L141" s="23"/>
    </row>
    <row r="142">
      <c r="H142" s="22"/>
      <c r="L142" s="23"/>
    </row>
    <row r="143">
      <c r="H143" s="22"/>
      <c r="L143" s="23"/>
    </row>
    <row r="144">
      <c r="H144" s="22"/>
      <c r="L144" s="23"/>
    </row>
    <row r="145">
      <c r="H145" s="22"/>
      <c r="L145" s="23"/>
    </row>
    <row r="146">
      <c r="H146" s="22"/>
      <c r="L146" s="23"/>
    </row>
    <row r="147">
      <c r="H147" s="22"/>
      <c r="L147" s="23"/>
    </row>
    <row r="148">
      <c r="H148" s="22"/>
      <c r="L148" s="23"/>
    </row>
    <row r="149">
      <c r="H149" s="22"/>
      <c r="L149" s="23"/>
    </row>
    <row r="150">
      <c r="H150" s="22"/>
      <c r="L150" s="23"/>
    </row>
    <row r="151">
      <c r="H151" s="22"/>
      <c r="L151" s="23"/>
    </row>
    <row r="152">
      <c r="H152" s="22"/>
      <c r="L152" s="23"/>
    </row>
    <row r="153">
      <c r="H153" s="22"/>
      <c r="L153" s="23"/>
    </row>
    <row r="154">
      <c r="H154" s="22"/>
      <c r="L154" s="23"/>
    </row>
    <row r="155">
      <c r="H155" s="22"/>
      <c r="L155" s="23"/>
    </row>
    <row r="156">
      <c r="H156" s="22"/>
      <c r="L156" s="23"/>
    </row>
    <row r="157">
      <c r="H157" s="22"/>
      <c r="L157" s="23"/>
    </row>
    <row r="158">
      <c r="H158" s="22"/>
      <c r="L158" s="23"/>
    </row>
    <row r="159">
      <c r="H159" s="22"/>
      <c r="L159" s="23"/>
    </row>
    <row r="160">
      <c r="H160" s="22"/>
      <c r="L160" s="23"/>
    </row>
    <row r="161">
      <c r="H161" s="22"/>
      <c r="L161" s="23"/>
    </row>
    <row r="162">
      <c r="H162" s="22"/>
      <c r="L162" s="23"/>
    </row>
    <row r="163">
      <c r="H163" s="22"/>
      <c r="L163" s="23"/>
    </row>
    <row r="164">
      <c r="H164" s="22"/>
      <c r="L164" s="23"/>
    </row>
    <row r="165">
      <c r="H165" s="22"/>
      <c r="L165" s="23"/>
    </row>
    <row r="166">
      <c r="H166" s="22"/>
      <c r="L166" s="23"/>
    </row>
    <row r="167">
      <c r="H167" s="22"/>
      <c r="L167" s="23"/>
    </row>
    <row r="168">
      <c r="H168" s="22"/>
      <c r="L168" s="23"/>
    </row>
    <row r="169">
      <c r="H169" s="22"/>
      <c r="L169" s="23"/>
    </row>
    <row r="170">
      <c r="H170" s="22"/>
      <c r="L170" s="23"/>
    </row>
    <row r="171">
      <c r="H171" s="22"/>
      <c r="L171" s="23"/>
    </row>
    <row r="172">
      <c r="H172" s="22"/>
      <c r="L172" s="23"/>
    </row>
    <row r="173">
      <c r="H173" s="22"/>
      <c r="L173" s="23"/>
    </row>
    <row r="174">
      <c r="H174" s="22"/>
      <c r="L174" s="23"/>
    </row>
    <row r="175">
      <c r="H175" s="22"/>
      <c r="L175" s="23"/>
    </row>
    <row r="176">
      <c r="H176" s="22"/>
      <c r="L176" s="23"/>
    </row>
    <row r="177">
      <c r="H177" s="22"/>
      <c r="L177" s="23"/>
    </row>
    <row r="178">
      <c r="H178" s="22"/>
      <c r="L178" s="23"/>
    </row>
    <row r="179">
      <c r="H179" s="22"/>
      <c r="L179" s="23"/>
    </row>
    <row r="180">
      <c r="H180" s="22"/>
      <c r="L180" s="23"/>
    </row>
    <row r="181">
      <c r="H181" s="22"/>
      <c r="L181" s="23"/>
    </row>
    <row r="182">
      <c r="H182" s="22"/>
      <c r="L182" s="23"/>
    </row>
    <row r="183">
      <c r="H183" s="22"/>
      <c r="L183" s="23"/>
    </row>
    <row r="184">
      <c r="H184" s="22"/>
      <c r="L184" s="23"/>
    </row>
    <row r="185">
      <c r="H185" s="22"/>
      <c r="L185" s="23"/>
    </row>
    <row r="186">
      <c r="H186" s="22"/>
      <c r="L186" s="23"/>
    </row>
    <row r="187">
      <c r="H187" s="22"/>
      <c r="L187" s="23"/>
    </row>
    <row r="188">
      <c r="H188" s="22"/>
      <c r="L188" s="23"/>
    </row>
    <row r="189">
      <c r="H189" s="22"/>
      <c r="L189" s="23"/>
    </row>
    <row r="190">
      <c r="H190" s="22"/>
      <c r="L190" s="23"/>
    </row>
    <row r="191">
      <c r="H191" s="22"/>
      <c r="L191" s="23"/>
    </row>
    <row r="192">
      <c r="H192" s="22"/>
      <c r="L192" s="23"/>
    </row>
    <row r="193">
      <c r="H193" s="22"/>
      <c r="L193" s="23"/>
    </row>
    <row r="194">
      <c r="H194" s="22"/>
      <c r="L194" s="23"/>
    </row>
    <row r="195">
      <c r="H195" s="22"/>
      <c r="L195" s="23"/>
    </row>
    <row r="196">
      <c r="H196" s="22"/>
      <c r="L196" s="23"/>
    </row>
    <row r="197">
      <c r="H197" s="22"/>
      <c r="L197" s="23"/>
    </row>
    <row r="198">
      <c r="H198" s="22"/>
      <c r="L198" s="23"/>
    </row>
    <row r="199">
      <c r="H199" s="22"/>
      <c r="L199" s="23"/>
    </row>
    <row r="200">
      <c r="H200" s="22"/>
      <c r="L200" s="23"/>
    </row>
    <row r="201">
      <c r="H201" s="22"/>
      <c r="L201" s="23"/>
    </row>
    <row r="202">
      <c r="H202" s="22"/>
      <c r="L202" s="23"/>
    </row>
    <row r="203">
      <c r="H203" s="22"/>
      <c r="L203" s="23"/>
    </row>
    <row r="204">
      <c r="H204" s="22"/>
      <c r="L204" s="23"/>
    </row>
    <row r="205">
      <c r="H205" s="22"/>
      <c r="L205" s="23"/>
    </row>
    <row r="206">
      <c r="H206" s="22"/>
      <c r="L206" s="23"/>
    </row>
    <row r="207">
      <c r="H207" s="22"/>
      <c r="L207" s="23"/>
    </row>
    <row r="208">
      <c r="H208" s="22"/>
      <c r="L208" s="23"/>
    </row>
    <row r="209">
      <c r="H209" s="22"/>
      <c r="L209" s="23"/>
    </row>
    <row r="210">
      <c r="H210" s="22"/>
      <c r="L210" s="23"/>
    </row>
    <row r="211">
      <c r="H211" s="22"/>
      <c r="L211" s="23"/>
    </row>
    <row r="212">
      <c r="H212" s="22"/>
      <c r="L212" s="23"/>
    </row>
    <row r="213">
      <c r="H213" s="22"/>
      <c r="L213" s="23"/>
    </row>
    <row r="214">
      <c r="H214" s="22"/>
      <c r="L214" s="23"/>
    </row>
    <row r="215">
      <c r="H215" s="22"/>
      <c r="L215" s="23"/>
    </row>
    <row r="216">
      <c r="H216" s="22"/>
      <c r="L216" s="23"/>
    </row>
    <row r="217">
      <c r="H217" s="22"/>
      <c r="L217" s="23"/>
    </row>
    <row r="218">
      <c r="H218" s="22"/>
      <c r="L218" s="23"/>
    </row>
    <row r="219">
      <c r="H219" s="22"/>
      <c r="L219" s="23"/>
    </row>
    <row r="220">
      <c r="H220" s="22"/>
      <c r="L220" s="23"/>
    </row>
    <row r="221">
      <c r="H221" s="22"/>
      <c r="L221" s="23"/>
    </row>
    <row r="222">
      <c r="H222" s="22"/>
      <c r="L222" s="23"/>
    </row>
    <row r="223">
      <c r="H223" s="22"/>
      <c r="L223" s="23"/>
    </row>
    <row r="224">
      <c r="H224" s="22"/>
      <c r="L224" s="23"/>
    </row>
    <row r="225">
      <c r="H225" s="22"/>
      <c r="L225" s="23"/>
    </row>
    <row r="226">
      <c r="H226" s="22"/>
      <c r="L226" s="23"/>
    </row>
    <row r="227">
      <c r="H227" s="22"/>
      <c r="L227" s="23"/>
    </row>
    <row r="228">
      <c r="H228" s="22"/>
      <c r="L228" s="23"/>
    </row>
    <row r="229">
      <c r="H229" s="22"/>
      <c r="L229" s="23"/>
    </row>
    <row r="230">
      <c r="H230" s="22"/>
      <c r="L230" s="23"/>
    </row>
    <row r="231">
      <c r="H231" s="22"/>
      <c r="L231" s="23"/>
    </row>
    <row r="232">
      <c r="H232" s="22"/>
      <c r="L232" s="23"/>
    </row>
    <row r="233">
      <c r="H233" s="22"/>
      <c r="L233" s="23"/>
    </row>
    <row r="234">
      <c r="H234" s="22"/>
      <c r="L234" s="23"/>
    </row>
    <row r="235">
      <c r="H235" s="22"/>
      <c r="L235" s="23"/>
    </row>
    <row r="236">
      <c r="H236" s="22"/>
      <c r="L236" s="23"/>
    </row>
    <row r="237">
      <c r="H237" s="22"/>
      <c r="L237" s="23"/>
    </row>
    <row r="238">
      <c r="H238" s="22"/>
      <c r="L238" s="23"/>
    </row>
    <row r="239">
      <c r="H239" s="22"/>
      <c r="L239" s="23"/>
    </row>
    <row r="240">
      <c r="H240" s="22"/>
      <c r="L240" s="23"/>
    </row>
    <row r="241">
      <c r="H241" s="22"/>
      <c r="L241" s="23"/>
    </row>
    <row r="242">
      <c r="H242" s="22"/>
      <c r="L242" s="23"/>
    </row>
    <row r="243">
      <c r="H243" s="22"/>
      <c r="L243" s="23"/>
    </row>
    <row r="244">
      <c r="H244" s="22"/>
      <c r="L244" s="23"/>
    </row>
    <row r="245">
      <c r="H245" s="22"/>
      <c r="L245" s="23"/>
    </row>
    <row r="246">
      <c r="H246" s="22"/>
      <c r="L246" s="23"/>
    </row>
    <row r="247">
      <c r="H247" s="22"/>
      <c r="L247" s="23"/>
    </row>
    <row r="248">
      <c r="H248" s="22"/>
      <c r="L248" s="23"/>
    </row>
    <row r="249">
      <c r="H249" s="22"/>
      <c r="L249" s="23"/>
    </row>
    <row r="250">
      <c r="H250" s="22"/>
      <c r="L250" s="23"/>
    </row>
    <row r="251">
      <c r="H251" s="22"/>
      <c r="L251" s="23"/>
    </row>
    <row r="252">
      <c r="H252" s="22"/>
      <c r="L252" s="23"/>
    </row>
    <row r="253">
      <c r="H253" s="22"/>
      <c r="L253" s="23"/>
    </row>
    <row r="254">
      <c r="H254" s="22"/>
      <c r="L254" s="23"/>
    </row>
    <row r="255">
      <c r="H255" s="22"/>
      <c r="L255" s="23"/>
    </row>
    <row r="256">
      <c r="H256" s="22"/>
      <c r="L256" s="23"/>
    </row>
    <row r="257">
      <c r="H257" s="22"/>
      <c r="L257" s="23"/>
    </row>
    <row r="258">
      <c r="H258" s="22"/>
      <c r="L258" s="23"/>
    </row>
    <row r="259">
      <c r="H259" s="22"/>
      <c r="L259" s="23"/>
    </row>
    <row r="260">
      <c r="H260" s="22"/>
      <c r="L260" s="23"/>
    </row>
    <row r="261">
      <c r="H261" s="22"/>
      <c r="L261" s="23"/>
    </row>
    <row r="262">
      <c r="H262" s="22"/>
      <c r="L262" s="23"/>
    </row>
    <row r="263">
      <c r="H263" s="22"/>
      <c r="L263" s="23"/>
    </row>
    <row r="264">
      <c r="H264" s="22"/>
      <c r="L264" s="23"/>
    </row>
    <row r="265">
      <c r="H265" s="22"/>
      <c r="L265" s="23"/>
    </row>
    <row r="266">
      <c r="H266" s="22"/>
      <c r="L266" s="23"/>
    </row>
    <row r="267">
      <c r="H267" s="22"/>
      <c r="L267" s="23"/>
    </row>
    <row r="268">
      <c r="H268" s="22"/>
      <c r="L268" s="23"/>
    </row>
    <row r="269">
      <c r="H269" s="22"/>
      <c r="L269" s="23"/>
    </row>
    <row r="270">
      <c r="H270" s="22"/>
      <c r="L270" s="23"/>
    </row>
    <row r="271">
      <c r="H271" s="22"/>
      <c r="L271" s="23"/>
    </row>
    <row r="272">
      <c r="H272" s="22"/>
      <c r="L272" s="23"/>
    </row>
    <row r="273">
      <c r="H273" s="22"/>
      <c r="L273" s="23"/>
    </row>
    <row r="274">
      <c r="H274" s="22"/>
      <c r="L274" s="23"/>
    </row>
    <row r="275">
      <c r="H275" s="22"/>
      <c r="L275" s="23"/>
    </row>
    <row r="276">
      <c r="H276" s="22"/>
      <c r="L276" s="23"/>
    </row>
    <row r="277">
      <c r="H277" s="22"/>
      <c r="L277" s="23"/>
    </row>
    <row r="278">
      <c r="H278" s="22"/>
      <c r="L278" s="23"/>
    </row>
    <row r="279">
      <c r="H279" s="22"/>
      <c r="L279" s="23"/>
    </row>
    <row r="280">
      <c r="H280" s="22"/>
      <c r="L280" s="23"/>
    </row>
    <row r="281">
      <c r="H281" s="22"/>
      <c r="L281" s="23"/>
    </row>
    <row r="282">
      <c r="H282" s="22"/>
      <c r="L282" s="23"/>
    </row>
    <row r="283">
      <c r="H283" s="22"/>
      <c r="L283" s="23"/>
    </row>
    <row r="284">
      <c r="H284" s="22"/>
      <c r="L284" s="23"/>
    </row>
    <row r="285">
      <c r="H285" s="22"/>
      <c r="L285" s="23"/>
    </row>
    <row r="286">
      <c r="H286" s="22"/>
      <c r="L286" s="23"/>
    </row>
    <row r="287">
      <c r="H287" s="22"/>
      <c r="L287" s="23"/>
    </row>
    <row r="288">
      <c r="H288" s="22"/>
      <c r="L288" s="23"/>
    </row>
    <row r="289">
      <c r="H289" s="22"/>
      <c r="L289" s="23"/>
    </row>
    <row r="290">
      <c r="H290" s="22"/>
      <c r="L290" s="23"/>
    </row>
    <row r="291">
      <c r="H291" s="22"/>
      <c r="L291" s="23"/>
    </row>
    <row r="292">
      <c r="H292" s="22"/>
      <c r="L292" s="23"/>
    </row>
    <row r="293">
      <c r="H293" s="22"/>
      <c r="L293" s="23"/>
    </row>
    <row r="294">
      <c r="H294" s="22"/>
      <c r="L294" s="23"/>
    </row>
    <row r="295">
      <c r="H295" s="22"/>
      <c r="L295" s="23"/>
    </row>
    <row r="296">
      <c r="H296" s="22"/>
      <c r="L296" s="23"/>
    </row>
    <row r="297">
      <c r="H297" s="22"/>
      <c r="L297" s="23"/>
    </row>
    <row r="298">
      <c r="H298" s="22"/>
      <c r="L298" s="23"/>
    </row>
    <row r="299">
      <c r="H299" s="22"/>
      <c r="L299" s="23"/>
    </row>
    <row r="300">
      <c r="H300" s="22"/>
      <c r="L300" s="23"/>
    </row>
    <row r="301">
      <c r="H301" s="22"/>
      <c r="L301" s="23"/>
    </row>
    <row r="302">
      <c r="H302" s="22"/>
      <c r="L302" s="23"/>
    </row>
    <row r="303">
      <c r="H303" s="22"/>
      <c r="L303" s="23"/>
    </row>
    <row r="304">
      <c r="H304" s="22"/>
      <c r="L304" s="23"/>
    </row>
    <row r="305">
      <c r="H305" s="22"/>
      <c r="L305" s="23"/>
    </row>
    <row r="306">
      <c r="H306" s="22"/>
      <c r="L306" s="23"/>
    </row>
    <row r="307">
      <c r="H307" s="22"/>
      <c r="L307" s="23"/>
    </row>
    <row r="308">
      <c r="H308" s="22"/>
      <c r="L308" s="23"/>
    </row>
    <row r="309">
      <c r="H309" s="22"/>
      <c r="L309" s="23"/>
    </row>
    <row r="310">
      <c r="H310" s="22"/>
      <c r="L310" s="23"/>
    </row>
    <row r="311">
      <c r="H311" s="22"/>
      <c r="L311" s="23"/>
    </row>
    <row r="312">
      <c r="H312" s="22"/>
      <c r="L312" s="23"/>
    </row>
    <row r="313">
      <c r="H313" s="22"/>
      <c r="L313" s="23"/>
    </row>
    <row r="314">
      <c r="H314" s="22"/>
      <c r="L314" s="23"/>
    </row>
    <row r="315">
      <c r="H315" s="22"/>
      <c r="L315" s="23"/>
    </row>
    <row r="316">
      <c r="H316" s="22"/>
      <c r="L316" s="23"/>
    </row>
    <row r="317">
      <c r="H317" s="22"/>
      <c r="L317" s="23"/>
    </row>
    <row r="318">
      <c r="H318" s="22"/>
      <c r="L318" s="23"/>
    </row>
    <row r="319">
      <c r="H319" s="22"/>
      <c r="L319" s="23"/>
    </row>
    <row r="320">
      <c r="H320" s="22"/>
      <c r="L320" s="23"/>
    </row>
    <row r="321">
      <c r="H321" s="22"/>
      <c r="L321" s="23"/>
    </row>
    <row r="322">
      <c r="H322" s="22"/>
      <c r="L322" s="23"/>
    </row>
    <row r="323">
      <c r="H323" s="22"/>
      <c r="L323" s="23"/>
    </row>
    <row r="324">
      <c r="H324" s="22"/>
      <c r="L324" s="23"/>
    </row>
    <row r="325">
      <c r="H325" s="22"/>
      <c r="L325" s="23"/>
    </row>
    <row r="326">
      <c r="H326" s="22"/>
      <c r="L326" s="23"/>
    </row>
    <row r="327">
      <c r="H327" s="22"/>
      <c r="L327" s="23"/>
    </row>
    <row r="328">
      <c r="H328" s="22"/>
      <c r="L328" s="23"/>
    </row>
    <row r="329">
      <c r="H329" s="22"/>
      <c r="L329" s="23"/>
    </row>
    <row r="330">
      <c r="H330" s="22"/>
      <c r="L330" s="23"/>
    </row>
    <row r="331">
      <c r="H331" s="22"/>
      <c r="L331" s="23"/>
    </row>
    <row r="332">
      <c r="H332" s="22"/>
      <c r="L332" s="23"/>
    </row>
    <row r="333">
      <c r="H333" s="22"/>
      <c r="L333" s="23"/>
    </row>
    <row r="334">
      <c r="H334" s="22"/>
      <c r="L334" s="23"/>
    </row>
    <row r="335">
      <c r="H335" s="22"/>
      <c r="L335" s="23"/>
    </row>
    <row r="336">
      <c r="H336" s="22"/>
      <c r="L336" s="23"/>
    </row>
    <row r="337">
      <c r="H337" s="22"/>
      <c r="L337" s="23"/>
    </row>
    <row r="338">
      <c r="H338" s="22"/>
      <c r="L338" s="23"/>
    </row>
    <row r="339">
      <c r="H339" s="22"/>
      <c r="L339" s="23"/>
    </row>
    <row r="340">
      <c r="H340" s="22"/>
      <c r="L340" s="23"/>
    </row>
    <row r="341">
      <c r="H341" s="22"/>
      <c r="L341" s="23"/>
    </row>
    <row r="342">
      <c r="H342" s="22"/>
      <c r="L342" s="23"/>
    </row>
    <row r="343">
      <c r="H343" s="22"/>
      <c r="L343" s="23"/>
    </row>
    <row r="344">
      <c r="H344" s="22"/>
      <c r="L344" s="23"/>
    </row>
    <row r="345">
      <c r="H345" s="22"/>
      <c r="L345" s="23"/>
    </row>
    <row r="346">
      <c r="H346" s="22"/>
      <c r="L346" s="23"/>
    </row>
    <row r="347">
      <c r="H347" s="22"/>
      <c r="L347" s="23"/>
    </row>
    <row r="348">
      <c r="H348" s="22"/>
      <c r="L348" s="23"/>
    </row>
    <row r="349">
      <c r="H349" s="22"/>
      <c r="L349" s="23"/>
    </row>
    <row r="350">
      <c r="H350" s="22"/>
      <c r="L350" s="23"/>
    </row>
    <row r="351">
      <c r="H351" s="22"/>
      <c r="L351" s="23"/>
    </row>
    <row r="352">
      <c r="H352" s="22"/>
      <c r="L352" s="23"/>
    </row>
    <row r="353">
      <c r="H353" s="22"/>
      <c r="L353" s="23"/>
    </row>
    <row r="354">
      <c r="H354" s="22"/>
      <c r="L354" s="23"/>
    </row>
    <row r="355">
      <c r="H355" s="22"/>
      <c r="L355" s="23"/>
    </row>
    <row r="356">
      <c r="H356" s="22"/>
      <c r="L356" s="23"/>
    </row>
    <row r="357">
      <c r="H357" s="22"/>
      <c r="L357" s="23"/>
    </row>
    <row r="358">
      <c r="H358" s="22"/>
      <c r="L358" s="23"/>
    </row>
    <row r="359">
      <c r="H359" s="22"/>
      <c r="L359" s="23"/>
    </row>
    <row r="360">
      <c r="H360" s="22"/>
      <c r="L360" s="23"/>
    </row>
    <row r="361">
      <c r="H361" s="22"/>
      <c r="L361" s="23"/>
    </row>
    <row r="362">
      <c r="H362" s="22"/>
      <c r="L362" s="23"/>
    </row>
    <row r="363">
      <c r="H363" s="22"/>
      <c r="L363" s="23"/>
    </row>
    <row r="364">
      <c r="H364" s="22"/>
      <c r="L364" s="23"/>
    </row>
    <row r="365">
      <c r="H365" s="22"/>
      <c r="L365" s="23"/>
    </row>
    <row r="366">
      <c r="H366" s="22"/>
      <c r="L366" s="23"/>
    </row>
    <row r="367">
      <c r="H367" s="22"/>
      <c r="L367" s="23"/>
    </row>
    <row r="368">
      <c r="H368" s="22"/>
      <c r="L368" s="23"/>
    </row>
    <row r="369">
      <c r="H369" s="22"/>
      <c r="L369" s="23"/>
    </row>
    <row r="370">
      <c r="H370" s="22"/>
      <c r="L370" s="23"/>
    </row>
    <row r="371">
      <c r="H371" s="22"/>
      <c r="L371" s="23"/>
    </row>
    <row r="372">
      <c r="H372" s="22"/>
      <c r="L372" s="23"/>
    </row>
    <row r="373">
      <c r="H373" s="22"/>
      <c r="L373" s="23"/>
    </row>
    <row r="374">
      <c r="H374" s="22"/>
      <c r="L374" s="23"/>
    </row>
    <row r="375">
      <c r="H375" s="22"/>
      <c r="L375" s="23"/>
    </row>
    <row r="376">
      <c r="H376" s="22"/>
      <c r="L376" s="23"/>
    </row>
    <row r="377">
      <c r="H377" s="22"/>
      <c r="L377" s="23"/>
    </row>
    <row r="378">
      <c r="H378" s="22"/>
      <c r="L378" s="23"/>
    </row>
    <row r="379">
      <c r="H379" s="22"/>
      <c r="L379" s="23"/>
    </row>
    <row r="380">
      <c r="H380" s="22"/>
      <c r="L380" s="23"/>
    </row>
    <row r="381">
      <c r="H381" s="22"/>
      <c r="L381" s="23"/>
    </row>
    <row r="382">
      <c r="H382" s="22"/>
      <c r="L382" s="23"/>
    </row>
    <row r="383">
      <c r="H383" s="22"/>
      <c r="L383" s="23"/>
    </row>
    <row r="384">
      <c r="H384" s="22"/>
      <c r="L384" s="23"/>
    </row>
    <row r="385">
      <c r="H385" s="22"/>
      <c r="L385" s="23"/>
    </row>
    <row r="386">
      <c r="H386" s="22"/>
      <c r="L386" s="23"/>
    </row>
    <row r="387">
      <c r="H387" s="22"/>
      <c r="L387" s="23"/>
    </row>
    <row r="388">
      <c r="H388" s="22"/>
      <c r="L388" s="23"/>
    </row>
    <row r="389">
      <c r="H389" s="22"/>
      <c r="L389" s="23"/>
    </row>
    <row r="390">
      <c r="H390" s="22"/>
      <c r="L390" s="23"/>
    </row>
    <row r="391">
      <c r="H391" s="22"/>
      <c r="L391" s="23"/>
    </row>
    <row r="392">
      <c r="H392" s="22"/>
      <c r="L392" s="23"/>
    </row>
    <row r="393">
      <c r="H393" s="22"/>
      <c r="L393" s="23"/>
    </row>
    <row r="394">
      <c r="H394" s="22"/>
      <c r="L394" s="23"/>
    </row>
    <row r="395">
      <c r="H395" s="22"/>
      <c r="L395" s="23"/>
    </row>
    <row r="396">
      <c r="H396" s="22"/>
      <c r="L396" s="23"/>
    </row>
    <row r="397">
      <c r="H397" s="22"/>
      <c r="L397" s="23"/>
    </row>
    <row r="398">
      <c r="H398" s="22"/>
      <c r="L398" s="23"/>
    </row>
    <row r="399">
      <c r="H399" s="22"/>
      <c r="L399" s="23"/>
    </row>
    <row r="400">
      <c r="H400" s="22"/>
      <c r="L400" s="23"/>
    </row>
    <row r="401">
      <c r="H401" s="22"/>
      <c r="L401" s="23"/>
    </row>
    <row r="402">
      <c r="H402" s="22"/>
      <c r="L402" s="23"/>
    </row>
    <row r="403">
      <c r="H403" s="22"/>
      <c r="L403" s="23"/>
    </row>
    <row r="404">
      <c r="H404" s="22"/>
      <c r="L404" s="23"/>
    </row>
    <row r="405">
      <c r="H405" s="22"/>
      <c r="L405" s="23"/>
    </row>
    <row r="406">
      <c r="H406" s="22"/>
      <c r="L406" s="23"/>
    </row>
    <row r="407">
      <c r="H407" s="22"/>
      <c r="L407" s="23"/>
    </row>
    <row r="408">
      <c r="H408" s="22"/>
      <c r="L408" s="23"/>
    </row>
    <row r="409">
      <c r="H409" s="22"/>
      <c r="L409" s="23"/>
    </row>
    <row r="410">
      <c r="H410" s="22"/>
      <c r="L410" s="23"/>
    </row>
    <row r="411">
      <c r="H411" s="22"/>
      <c r="L411" s="23"/>
    </row>
    <row r="412">
      <c r="H412" s="22"/>
      <c r="L412" s="23"/>
    </row>
    <row r="413">
      <c r="H413" s="22"/>
      <c r="L413" s="23"/>
    </row>
    <row r="414">
      <c r="H414" s="22"/>
      <c r="L414" s="23"/>
    </row>
    <row r="415">
      <c r="H415" s="22"/>
      <c r="L415" s="23"/>
    </row>
    <row r="416">
      <c r="H416" s="22"/>
      <c r="L416" s="23"/>
    </row>
    <row r="417">
      <c r="H417" s="22"/>
      <c r="L417" s="23"/>
    </row>
    <row r="418">
      <c r="H418" s="22"/>
      <c r="L418" s="23"/>
    </row>
    <row r="419">
      <c r="H419" s="22"/>
      <c r="L419" s="23"/>
    </row>
    <row r="420">
      <c r="H420" s="22"/>
      <c r="L420" s="23"/>
    </row>
    <row r="421">
      <c r="H421" s="22"/>
      <c r="L421" s="23"/>
    </row>
    <row r="422">
      <c r="H422" s="22"/>
      <c r="L422" s="23"/>
    </row>
    <row r="423">
      <c r="H423" s="22"/>
      <c r="L423" s="23"/>
    </row>
    <row r="424">
      <c r="H424" s="22"/>
      <c r="L424" s="23"/>
    </row>
    <row r="425">
      <c r="H425" s="22"/>
      <c r="L425" s="23"/>
    </row>
    <row r="426">
      <c r="H426" s="22"/>
      <c r="L426" s="23"/>
    </row>
    <row r="427">
      <c r="H427" s="22"/>
      <c r="L427" s="23"/>
    </row>
    <row r="428">
      <c r="H428" s="22"/>
      <c r="L428" s="23"/>
    </row>
    <row r="429">
      <c r="H429" s="22"/>
      <c r="L429" s="23"/>
    </row>
    <row r="430">
      <c r="H430" s="22"/>
      <c r="L430" s="23"/>
    </row>
    <row r="431">
      <c r="H431" s="22"/>
      <c r="L431" s="23"/>
    </row>
    <row r="432">
      <c r="H432" s="22"/>
      <c r="L432" s="23"/>
    </row>
    <row r="433">
      <c r="H433" s="22"/>
      <c r="L433" s="23"/>
    </row>
    <row r="434">
      <c r="H434" s="22"/>
      <c r="L434" s="23"/>
    </row>
    <row r="435">
      <c r="H435" s="22"/>
      <c r="L435" s="23"/>
    </row>
    <row r="436">
      <c r="H436" s="22"/>
      <c r="L436" s="23"/>
    </row>
    <row r="437">
      <c r="H437" s="22"/>
      <c r="L437" s="23"/>
    </row>
    <row r="438">
      <c r="H438" s="22"/>
      <c r="L438" s="23"/>
    </row>
    <row r="439">
      <c r="H439" s="22"/>
      <c r="L439" s="23"/>
    </row>
    <row r="440">
      <c r="H440" s="22"/>
      <c r="L440" s="23"/>
    </row>
    <row r="441">
      <c r="H441" s="22"/>
      <c r="L441" s="23"/>
    </row>
    <row r="442">
      <c r="H442" s="22"/>
      <c r="L442" s="23"/>
    </row>
    <row r="443">
      <c r="H443" s="22"/>
      <c r="L443" s="23"/>
    </row>
    <row r="444">
      <c r="H444" s="22"/>
      <c r="L444" s="23"/>
    </row>
    <row r="445">
      <c r="H445" s="22"/>
      <c r="L445" s="23"/>
    </row>
    <row r="446">
      <c r="H446" s="22"/>
      <c r="L446" s="23"/>
    </row>
    <row r="447">
      <c r="H447" s="22"/>
      <c r="L447" s="23"/>
    </row>
    <row r="448">
      <c r="H448" s="22"/>
      <c r="L448" s="23"/>
    </row>
    <row r="449">
      <c r="H449" s="22"/>
      <c r="L449" s="23"/>
    </row>
    <row r="450">
      <c r="H450" s="22"/>
      <c r="L450" s="23"/>
    </row>
    <row r="451">
      <c r="H451" s="22"/>
      <c r="L451" s="23"/>
    </row>
    <row r="452">
      <c r="H452" s="22"/>
      <c r="L452" s="23"/>
    </row>
    <row r="453">
      <c r="H453" s="22"/>
      <c r="L453" s="23"/>
    </row>
    <row r="454">
      <c r="H454" s="22"/>
      <c r="L454" s="23"/>
    </row>
    <row r="455">
      <c r="H455" s="22"/>
      <c r="L455" s="23"/>
    </row>
    <row r="456">
      <c r="H456" s="22"/>
      <c r="L456" s="23"/>
    </row>
    <row r="457">
      <c r="H457" s="22"/>
      <c r="L457" s="23"/>
    </row>
    <row r="458">
      <c r="H458" s="22"/>
      <c r="L458" s="23"/>
    </row>
    <row r="459">
      <c r="H459" s="22"/>
      <c r="L459" s="23"/>
    </row>
    <row r="460">
      <c r="H460" s="22"/>
      <c r="L460" s="23"/>
    </row>
    <row r="461">
      <c r="H461" s="22"/>
      <c r="L461" s="23"/>
    </row>
    <row r="462">
      <c r="H462" s="22"/>
      <c r="L462" s="23"/>
    </row>
    <row r="463">
      <c r="H463" s="22"/>
      <c r="L463" s="23"/>
    </row>
    <row r="464">
      <c r="H464" s="22"/>
      <c r="L464" s="23"/>
    </row>
    <row r="465">
      <c r="H465" s="22"/>
      <c r="L465" s="23"/>
    </row>
    <row r="466">
      <c r="H466" s="22"/>
      <c r="L466" s="23"/>
    </row>
    <row r="467">
      <c r="H467" s="22"/>
      <c r="L467" s="23"/>
    </row>
    <row r="468">
      <c r="H468" s="22"/>
      <c r="L468" s="23"/>
    </row>
    <row r="469">
      <c r="H469" s="22"/>
      <c r="L469" s="23"/>
    </row>
    <row r="470">
      <c r="H470" s="22"/>
      <c r="L470" s="23"/>
    </row>
    <row r="471">
      <c r="H471" s="22"/>
      <c r="L471" s="23"/>
    </row>
    <row r="472">
      <c r="H472" s="22"/>
      <c r="L472" s="23"/>
    </row>
    <row r="473">
      <c r="H473" s="22"/>
      <c r="L473" s="23"/>
    </row>
    <row r="474">
      <c r="H474" s="22"/>
      <c r="L474" s="23"/>
    </row>
    <row r="475">
      <c r="H475" s="22"/>
      <c r="L475" s="23"/>
    </row>
    <row r="476">
      <c r="H476" s="22"/>
      <c r="L476" s="23"/>
    </row>
    <row r="477">
      <c r="H477" s="22"/>
      <c r="L477" s="23"/>
    </row>
    <row r="478">
      <c r="H478" s="22"/>
      <c r="L478" s="23"/>
    </row>
    <row r="479">
      <c r="H479" s="22"/>
      <c r="L479" s="23"/>
    </row>
    <row r="480">
      <c r="H480" s="22"/>
      <c r="L480" s="23"/>
    </row>
    <row r="481">
      <c r="H481" s="22"/>
      <c r="L481" s="23"/>
    </row>
    <row r="482">
      <c r="H482" s="22"/>
      <c r="L482" s="23"/>
    </row>
    <row r="483">
      <c r="H483" s="22"/>
      <c r="L483" s="23"/>
    </row>
    <row r="484">
      <c r="H484" s="22"/>
      <c r="L484" s="23"/>
    </row>
    <row r="485">
      <c r="H485" s="22"/>
      <c r="L485" s="23"/>
    </row>
    <row r="486">
      <c r="H486" s="22"/>
      <c r="L486" s="23"/>
    </row>
    <row r="487">
      <c r="H487" s="22"/>
      <c r="L487" s="23"/>
    </row>
    <row r="488">
      <c r="H488" s="22"/>
      <c r="L488" s="23"/>
    </row>
    <row r="489">
      <c r="H489" s="22"/>
      <c r="L489" s="23"/>
    </row>
    <row r="490">
      <c r="H490" s="22"/>
      <c r="L490" s="23"/>
    </row>
    <row r="491">
      <c r="H491" s="22"/>
      <c r="L491" s="23"/>
    </row>
    <row r="492">
      <c r="H492" s="22"/>
      <c r="L492" s="23"/>
    </row>
    <row r="493">
      <c r="H493" s="22"/>
      <c r="L493" s="23"/>
    </row>
    <row r="494">
      <c r="H494" s="22"/>
      <c r="L494" s="23"/>
    </row>
    <row r="495">
      <c r="H495" s="22"/>
      <c r="L495" s="23"/>
    </row>
    <row r="496">
      <c r="H496" s="22"/>
      <c r="L496" s="23"/>
    </row>
    <row r="497">
      <c r="H497" s="22"/>
      <c r="L497" s="23"/>
    </row>
    <row r="498">
      <c r="H498" s="22"/>
      <c r="L498" s="23"/>
    </row>
    <row r="499">
      <c r="H499" s="22"/>
      <c r="L499" s="23"/>
    </row>
    <row r="500">
      <c r="H500" s="22"/>
      <c r="L500" s="23"/>
    </row>
    <row r="501">
      <c r="H501" s="22"/>
      <c r="L501" s="23"/>
    </row>
    <row r="502">
      <c r="H502" s="22"/>
      <c r="L502" s="23"/>
    </row>
    <row r="503">
      <c r="H503" s="22"/>
      <c r="L503" s="23"/>
    </row>
    <row r="504">
      <c r="H504" s="22"/>
      <c r="L504" s="23"/>
    </row>
    <row r="505">
      <c r="H505" s="22"/>
      <c r="L505" s="23"/>
    </row>
    <row r="506">
      <c r="H506" s="22"/>
      <c r="L506" s="23"/>
    </row>
    <row r="507">
      <c r="H507" s="22"/>
      <c r="L507" s="23"/>
    </row>
    <row r="508">
      <c r="H508" s="22"/>
      <c r="L508" s="23"/>
    </row>
    <row r="509">
      <c r="H509" s="22"/>
      <c r="L509" s="23"/>
    </row>
    <row r="510">
      <c r="H510" s="22"/>
      <c r="L510" s="23"/>
    </row>
    <row r="511">
      <c r="H511" s="22"/>
      <c r="L511" s="23"/>
    </row>
    <row r="512">
      <c r="H512" s="22"/>
      <c r="L512" s="23"/>
    </row>
    <row r="513">
      <c r="H513" s="22"/>
      <c r="L513" s="23"/>
    </row>
    <row r="514">
      <c r="H514" s="22"/>
      <c r="L514" s="23"/>
    </row>
    <row r="515">
      <c r="H515" s="22"/>
      <c r="L515" s="23"/>
    </row>
    <row r="516">
      <c r="H516" s="22"/>
      <c r="L516" s="23"/>
    </row>
    <row r="517">
      <c r="H517" s="22"/>
      <c r="L517" s="23"/>
    </row>
    <row r="518">
      <c r="H518" s="22"/>
      <c r="L518" s="23"/>
    </row>
    <row r="519">
      <c r="H519" s="22"/>
      <c r="L519" s="23"/>
    </row>
    <row r="520">
      <c r="H520" s="22"/>
      <c r="L520" s="23"/>
    </row>
    <row r="521">
      <c r="H521" s="22"/>
      <c r="L521" s="23"/>
    </row>
    <row r="522">
      <c r="H522" s="22"/>
      <c r="L522" s="23"/>
    </row>
    <row r="523">
      <c r="H523" s="22"/>
      <c r="L523" s="23"/>
    </row>
    <row r="524">
      <c r="H524" s="22"/>
      <c r="L524" s="23"/>
    </row>
    <row r="525">
      <c r="H525" s="22"/>
      <c r="L525" s="23"/>
    </row>
    <row r="526">
      <c r="H526" s="22"/>
      <c r="L526" s="23"/>
    </row>
    <row r="527">
      <c r="H527" s="22"/>
      <c r="L527" s="23"/>
    </row>
    <row r="528">
      <c r="H528" s="22"/>
      <c r="L528" s="23"/>
    </row>
    <row r="529">
      <c r="H529" s="22"/>
      <c r="L529" s="23"/>
    </row>
    <row r="530">
      <c r="H530" s="22"/>
      <c r="L530" s="23"/>
    </row>
    <row r="531">
      <c r="H531" s="22"/>
      <c r="L531" s="23"/>
    </row>
    <row r="532">
      <c r="H532" s="22"/>
      <c r="L532" s="23"/>
    </row>
    <row r="533">
      <c r="H533" s="22"/>
      <c r="L533" s="23"/>
    </row>
    <row r="534">
      <c r="H534" s="22"/>
      <c r="L534" s="23"/>
    </row>
    <row r="535">
      <c r="H535" s="22"/>
      <c r="L535" s="23"/>
    </row>
    <row r="536">
      <c r="H536" s="22"/>
      <c r="L536" s="23"/>
    </row>
    <row r="537">
      <c r="H537" s="22"/>
      <c r="L537" s="23"/>
    </row>
    <row r="538">
      <c r="H538" s="22"/>
      <c r="L538" s="23"/>
    </row>
    <row r="539">
      <c r="H539" s="22"/>
      <c r="L539" s="23"/>
    </row>
    <row r="540">
      <c r="H540" s="22"/>
      <c r="L540" s="23"/>
    </row>
    <row r="541">
      <c r="H541" s="22"/>
      <c r="L541" s="23"/>
    </row>
    <row r="542">
      <c r="H542" s="22"/>
      <c r="L542" s="23"/>
    </row>
    <row r="543">
      <c r="H543" s="22"/>
      <c r="L543" s="23"/>
    </row>
    <row r="544">
      <c r="H544" s="22"/>
      <c r="L544" s="23"/>
    </row>
    <row r="545">
      <c r="H545" s="22"/>
      <c r="L545" s="23"/>
    </row>
    <row r="546">
      <c r="H546" s="22"/>
      <c r="L546" s="23"/>
    </row>
    <row r="547">
      <c r="H547" s="22"/>
      <c r="L547" s="23"/>
    </row>
    <row r="548">
      <c r="H548" s="22"/>
      <c r="L548" s="23"/>
    </row>
    <row r="549">
      <c r="H549" s="22"/>
      <c r="L549" s="23"/>
    </row>
    <row r="550">
      <c r="H550" s="22"/>
      <c r="L550" s="23"/>
    </row>
    <row r="551">
      <c r="H551" s="22"/>
      <c r="L551" s="23"/>
    </row>
    <row r="552">
      <c r="H552" s="22"/>
      <c r="L552" s="23"/>
    </row>
    <row r="553">
      <c r="H553" s="22"/>
      <c r="L553" s="23"/>
    </row>
    <row r="554">
      <c r="H554" s="22"/>
      <c r="L554" s="23"/>
    </row>
    <row r="555">
      <c r="H555" s="22"/>
      <c r="L555" s="23"/>
    </row>
    <row r="556">
      <c r="H556" s="22"/>
      <c r="L556" s="23"/>
    </row>
    <row r="557">
      <c r="H557" s="22"/>
      <c r="L557" s="23"/>
    </row>
    <row r="558">
      <c r="H558" s="22"/>
      <c r="L558" s="23"/>
    </row>
    <row r="559">
      <c r="H559" s="22"/>
      <c r="L559" s="23"/>
    </row>
    <row r="560">
      <c r="H560" s="22"/>
      <c r="L560" s="23"/>
    </row>
    <row r="561">
      <c r="H561" s="22"/>
      <c r="L561" s="23"/>
    </row>
    <row r="562">
      <c r="H562" s="22"/>
      <c r="L562" s="23"/>
    </row>
    <row r="563">
      <c r="H563" s="22"/>
      <c r="L563" s="23"/>
    </row>
    <row r="564">
      <c r="H564" s="22"/>
      <c r="L564" s="23"/>
    </row>
    <row r="565">
      <c r="H565" s="22"/>
      <c r="L565" s="23"/>
    </row>
    <row r="566">
      <c r="H566" s="22"/>
      <c r="L566" s="23"/>
    </row>
    <row r="567">
      <c r="H567" s="22"/>
      <c r="L567" s="23"/>
    </row>
    <row r="568">
      <c r="H568" s="22"/>
      <c r="L568" s="23"/>
    </row>
    <row r="569">
      <c r="H569" s="22"/>
      <c r="L569" s="23"/>
    </row>
    <row r="570">
      <c r="H570" s="22"/>
      <c r="L570" s="23"/>
    </row>
    <row r="571">
      <c r="H571" s="22"/>
      <c r="L571" s="23"/>
    </row>
    <row r="572">
      <c r="H572" s="22"/>
      <c r="L572" s="23"/>
    </row>
    <row r="573">
      <c r="H573" s="22"/>
      <c r="L573" s="23"/>
    </row>
    <row r="574">
      <c r="H574" s="22"/>
      <c r="L574" s="23"/>
    </row>
    <row r="575">
      <c r="H575" s="22"/>
      <c r="L575" s="23"/>
    </row>
    <row r="576">
      <c r="H576" s="22"/>
      <c r="L576" s="23"/>
    </row>
    <row r="577">
      <c r="H577" s="22"/>
      <c r="L577" s="23"/>
    </row>
    <row r="578">
      <c r="H578" s="22"/>
      <c r="L578" s="23"/>
    </row>
    <row r="579">
      <c r="H579" s="22"/>
      <c r="L579" s="23"/>
    </row>
    <row r="580">
      <c r="H580" s="22"/>
      <c r="L580" s="23"/>
    </row>
    <row r="581">
      <c r="H581" s="22"/>
      <c r="L581" s="23"/>
    </row>
    <row r="582">
      <c r="H582" s="22"/>
      <c r="L582" s="23"/>
    </row>
    <row r="583">
      <c r="H583" s="22"/>
      <c r="L583" s="23"/>
    </row>
    <row r="584">
      <c r="H584" s="22"/>
      <c r="L584" s="23"/>
    </row>
    <row r="585">
      <c r="H585" s="22"/>
      <c r="L585" s="23"/>
    </row>
    <row r="586">
      <c r="H586" s="22"/>
      <c r="L586" s="23"/>
    </row>
    <row r="587">
      <c r="H587" s="22"/>
      <c r="L587" s="23"/>
    </row>
    <row r="588">
      <c r="H588" s="22"/>
      <c r="L588" s="23"/>
    </row>
    <row r="589">
      <c r="H589" s="22"/>
      <c r="L589" s="23"/>
    </row>
    <row r="590">
      <c r="H590" s="22"/>
      <c r="L590" s="23"/>
    </row>
    <row r="591">
      <c r="H591" s="22"/>
      <c r="L591" s="23"/>
    </row>
    <row r="592">
      <c r="H592" s="22"/>
      <c r="L592" s="23"/>
    </row>
    <row r="593">
      <c r="H593" s="22"/>
      <c r="L593" s="23"/>
    </row>
    <row r="594">
      <c r="H594" s="22"/>
      <c r="L594" s="23"/>
    </row>
    <row r="595">
      <c r="H595" s="22"/>
      <c r="L595" s="23"/>
    </row>
    <row r="596">
      <c r="H596" s="22"/>
      <c r="L596" s="23"/>
    </row>
    <row r="597">
      <c r="H597" s="22"/>
      <c r="L597" s="23"/>
    </row>
    <row r="598">
      <c r="H598" s="22"/>
      <c r="L598" s="23"/>
    </row>
    <row r="599">
      <c r="H599" s="22"/>
      <c r="L599" s="23"/>
    </row>
    <row r="600">
      <c r="H600" s="22"/>
      <c r="L600" s="23"/>
    </row>
    <row r="601">
      <c r="H601" s="22"/>
      <c r="L601" s="23"/>
    </row>
    <row r="602">
      <c r="H602" s="22"/>
      <c r="L602" s="23"/>
    </row>
    <row r="603">
      <c r="H603" s="22"/>
      <c r="L603" s="23"/>
    </row>
    <row r="604">
      <c r="H604" s="22"/>
      <c r="L604" s="23"/>
    </row>
    <row r="605">
      <c r="H605" s="22"/>
      <c r="L605" s="23"/>
    </row>
    <row r="606">
      <c r="H606" s="22"/>
      <c r="L606" s="23"/>
    </row>
    <row r="607">
      <c r="H607" s="22"/>
      <c r="L607" s="23"/>
    </row>
    <row r="608">
      <c r="H608" s="22"/>
      <c r="L608" s="23"/>
    </row>
    <row r="609">
      <c r="H609" s="22"/>
      <c r="L609" s="23"/>
    </row>
    <row r="610">
      <c r="H610" s="22"/>
      <c r="L610" s="23"/>
    </row>
    <row r="611">
      <c r="H611" s="22"/>
      <c r="L611" s="23"/>
    </row>
    <row r="612">
      <c r="H612" s="22"/>
      <c r="L612" s="23"/>
    </row>
    <row r="613">
      <c r="H613" s="22"/>
      <c r="L613" s="23"/>
    </row>
    <row r="614">
      <c r="H614" s="22"/>
      <c r="L614" s="23"/>
    </row>
    <row r="615">
      <c r="H615" s="22"/>
      <c r="L615" s="23"/>
    </row>
    <row r="616">
      <c r="H616" s="22"/>
      <c r="L616" s="23"/>
    </row>
    <row r="617">
      <c r="H617" s="22"/>
      <c r="L617" s="23"/>
    </row>
    <row r="618">
      <c r="H618" s="22"/>
      <c r="L618" s="23"/>
    </row>
    <row r="619">
      <c r="H619" s="22"/>
      <c r="L619" s="23"/>
    </row>
    <row r="620">
      <c r="H620" s="22"/>
      <c r="L620" s="23"/>
    </row>
    <row r="621">
      <c r="H621" s="22"/>
      <c r="L621" s="23"/>
    </row>
    <row r="622">
      <c r="H622" s="22"/>
      <c r="L622" s="23"/>
    </row>
    <row r="623">
      <c r="H623" s="22"/>
      <c r="L623" s="23"/>
    </row>
    <row r="624">
      <c r="H624" s="22"/>
      <c r="L624" s="23"/>
    </row>
    <row r="625">
      <c r="H625" s="22"/>
      <c r="L625" s="23"/>
    </row>
    <row r="626">
      <c r="H626" s="22"/>
      <c r="L626" s="23"/>
    </row>
    <row r="627">
      <c r="H627" s="22"/>
      <c r="L627" s="23"/>
    </row>
    <row r="628">
      <c r="H628" s="22"/>
      <c r="L628" s="23"/>
    </row>
    <row r="629">
      <c r="H629" s="22"/>
      <c r="L629" s="23"/>
    </row>
    <row r="630">
      <c r="H630" s="22"/>
      <c r="L630" s="23"/>
    </row>
    <row r="631">
      <c r="H631" s="22"/>
      <c r="L631" s="23"/>
    </row>
    <row r="632">
      <c r="H632" s="22"/>
      <c r="L632" s="23"/>
    </row>
    <row r="633">
      <c r="H633" s="22"/>
      <c r="L633" s="23"/>
    </row>
    <row r="634">
      <c r="H634" s="22"/>
      <c r="L634" s="23"/>
    </row>
    <row r="635">
      <c r="H635" s="22"/>
      <c r="L635" s="23"/>
    </row>
    <row r="636">
      <c r="H636" s="22"/>
      <c r="L636" s="23"/>
    </row>
    <row r="637">
      <c r="H637" s="22"/>
      <c r="L637" s="23"/>
    </row>
    <row r="638">
      <c r="H638" s="22"/>
      <c r="L638" s="23"/>
    </row>
    <row r="639">
      <c r="H639" s="22"/>
      <c r="L639" s="23"/>
    </row>
    <row r="640">
      <c r="H640" s="22"/>
      <c r="L640" s="23"/>
    </row>
    <row r="641">
      <c r="H641" s="22"/>
      <c r="L641" s="23"/>
    </row>
    <row r="642">
      <c r="H642" s="22"/>
      <c r="L642" s="23"/>
    </row>
    <row r="643">
      <c r="H643" s="22"/>
      <c r="L643" s="23"/>
    </row>
    <row r="644">
      <c r="H644" s="22"/>
      <c r="L644" s="23"/>
    </row>
    <row r="645">
      <c r="H645" s="22"/>
      <c r="L645" s="23"/>
    </row>
    <row r="646">
      <c r="H646" s="22"/>
      <c r="L646" s="23"/>
    </row>
    <row r="647">
      <c r="H647" s="22"/>
      <c r="L647" s="23"/>
    </row>
    <row r="648">
      <c r="H648" s="22"/>
      <c r="L648" s="23"/>
    </row>
    <row r="649">
      <c r="H649" s="22"/>
      <c r="L649" s="23"/>
    </row>
    <row r="650">
      <c r="H650" s="22"/>
      <c r="L650" s="23"/>
    </row>
    <row r="651">
      <c r="H651" s="22"/>
      <c r="L651" s="23"/>
    </row>
    <row r="652">
      <c r="H652" s="22"/>
      <c r="L652" s="23"/>
    </row>
    <row r="653">
      <c r="H653" s="22"/>
      <c r="L653" s="23"/>
    </row>
    <row r="654">
      <c r="H654" s="22"/>
      <c r="L654" s="23"/>
    </row>
    <row r="655">
      <c r="H655" s="22"/>
      <c r="L655" s="23"/>
    </row>
    <row r="656">
      <c r="H656" s="22"/>
      <c r="L656" s="23"/>
    </row>
    <row r="657">
      <c r="H657" s="22"/>
      <c r="L657" s="23"/>
    </row>
    <row r="658">
      <c r="H658" s="22"/>
      <c r="L658" s="23"/>
    </row>
    <row r="659">
      <c r="H659" s="22"/>
      <c r="L659" s="23"/>
    </row>
    <row r="660">
      <c r="H660" s="22"/>
      <c r="L660" s="23"/>
    </row>
    <row r="661">
      <c r="H661" s="22"/>
      <c r="L661" s="23"/>
    </row>
    <row r="662">
      <c r="H662" s="22"/>
      <c r="L662" s="23"/>
    </row>
    <row r="663">
      <c r="H663" s="22"/>
      <c r="L663" s="23"/>
    </row>
    <row r="664">
      <c r="H664" s="22"/>
      <c r="L664" s="23"/>
    </row>
    <row r="665">
      <c r="H665" s="22"/>
      <c r="L665" s="23"/>
    </row>
    <row r="666">
      <c r="H666" s="22"/>
      <c r="L666" s="23"/>
    </row>
    <row r="667">
      <c r="H667" s="22"/>
      <c r="L667" s="23"/>
    </row>
    <row r="668">
      <c r="H668" s="22"/>
      <c r="L668" s="23"/>
    </row>
    <row r="669">
      <c r="H669" s="22"/>
      <c r="L669" s="23"/>
    </row>
    <row r="670">
      <c r="H670" s="22"/>
      <c r="L670" s="23"/>
    </row>
    <row r="671">
      <c r="H671" s="22"/>
      <c r="L671" s="23"/>
    </row>
    <row r="672">
      <c r="H672" s="22"/>
      <c r="L672" s="23"/>
    </row>
    <row r="673">
      <c r="H673" s="22"/>
      <c r="L673" s="23"/>
    </row>
    <row r="674">
      <c r="H674" s="22"/>
      <c r="L674" s="23"/>
    </row>
    <row r="675">
      <c r="H675" s="22"/>
      <c r="L675" s="23"/>
    </row>
    <row r="676">
      <c r="H676" s="22"/>
      <c r="L676" s="23"/>
    </row>
    <row r="677">
      <c r="H677" s="22"/>
      <c r="L677" s="23"/>
    </row>
    <row r="678">
      <c r="H678" s="22"/>
      <c r="L678" s="23"/>
    </row>
    <row r="679">
      <c r="H679" s="22"/>
      <c r="L679" s="23"/>
    </row>
    <row r="680">
      <c r="H680" s="22"/>
      <c r="L680" s="23"/>
    </row>
    <row r="681">
      <c r="H681" s="22"/>
      <c r="L681" s="23"/>
    </row>
    <row r="682">
      <c r="H682" s="22"/>
      <c r="L682" s="23"/>
    </row>
    <row r="683">
      <c r="H683" s="22"/>
      <c r="L683" s="23"/>
    </row>
    <row r="684">
      <c r="H684" s="22"/>
      <c r="L684" s="23"/>
    </row>
    <row r="685">
      <c r="H685" s="22"/>
      <c r="L685" s="23"/>
    </row>
    <row r="686">
      <c r="H686" s="22"/>
      <c r="L686" s="23"/>
    </row>
    <row r="687">
      <c r="H687" s="22"/>
      <c r="L687" s="23"/>
    </row>
    <row r="688">
      <c r="H688" s="22"/>
      <c r="L688" s="23"/>
    </row>
    <row r="689">
      <c r="H689" s="22"/>
      <c r="L689" s="23"/>
    </row>
    <row r="690">
      <c r="H690" s="22"/>
      <c r="L690" s="23"/>
    </row>
    <row r="691">
      <c r="H691" s="22"/>
      <c r="L691" s="23"/>
    </row>
    <row r="692">
      <c r="H692" s="22"/>
      <c r="L692" s="23"/>
    </row>
    <row r="693">
      <c r="H693" s="22"/>
      <c r="L693" s="23"/>
    </row>
    <row r="694">
      <c r="H694" s="22"/>
      <c r="L694" s="23"/>
    </row>
    <row r="695">
      <c r="H695" s="22"/>
      <c r="L695" s="23"/>
    </row>
    <row r="696">
      <c r="H696" s="22"/>
      <c r="L696" s="23"/>
    </row>
    <row r="697">
      <c r="H697" s="22"/>
      <c r="L697" s="23"/>
    </row>
    <row r="698">
      <c r="H698" s="22"/>
      <c r="L698" s="23"/>
    </row>
    <row r="699">
      <c r="H699" s="22"/>
      <c r="L699" s="23"/>
    </row>
    <row r="700">
      <c r="H700" s="22"/>
      <c r="L700" s="23"/>
    </row>
    <row r="701">
      <c r="H701" s="22"/>
      <c r="L701" s="23"/>
    </row>
    <row r="702">
      <c r="H702" s="22"/>
      <c r="L702" s="23"/>
    </row>
    <row r="703">
      <c r="H703" s="22"/>
      <c r="L703" s="23"/>
    </row>
    <row r="704">
      <c r="H704" s="22"/>
      <c r="L704" s="23"/>
    </row>
    <row r="705">
      <c r="H705" s="22"/>
      <c r="L705" s="23"/>
    </row>
    <row r="706">
      <c r="H706" s="22"/>
      <c r="L706" s="23"/>
    </row>
    <row r="707">
      <c r="H707" s="22"/>
      <c r="L707" s="23"/>
    </row>
    <row r="708">
      <c r="H708" s="22"/>
      <c r="L708" s="23"/>
    </row>
    <row r="709">
      <c r="H709" s="22"/>
      <c r="L709" s="23"/>
    </row>
    <row r="710">
      <c r="H710" s="22"/>
      <c r="L710" s="23"/>
    </row>
    <row r="711">
      <c r="H711" s="22"/>
      <c r="L711" s="23"/>
    </row>
    <row r="712">
      <c r="H712" s="22"/>
      <c r="L712" s="23"/>
    </row>
    <row r="713">
      <c r="H713" s="22"/>
      <c r="L713" s="23"/>
    </row>
    <row r="714">
      <c r="H714" s="22"/>
      <c r="L714" s="23"/>
    </row>
    <row r="715">
      <c r="H715" s="22"/>
      <c r="L715" s="23"/>
    </row>
    <row r="716">
      <c r="H716" s="22"/>
      <c r="L716" s="23"/>
    </row>
    <row r="717">
      <c r="H717" s="22"/>
      <c r="L717" s="23"/>
    </row>
    <row r="718">
      <c r="H718" s="22"/>
      <c r="L718" s="23"/>
    </row>
    <row r="719">
      <c r="H719" s="22"/>
      <c r="L719" s="23"/>
    </row>
    <row r="720">
      <c r="H720" s="22"/>
      <c r="L720" s="23"/>
    </row>
    <row r="721">
      <c r="H721" s="22"/>
      <c r="L721" s="23"/>
    </row>
    <row r="722">
      <c r="H722" s="22"/>
      <c r="L722" s="23"/>
    </row>
    <row r="723">
      <c r="H723" s="22"/>
      <c r="L723" s="23"/>
    </row>
    <row r="724">
      <c r="H724" s="22"/>
      <c r="L724" s="23"/>
    </row>
    <row r="725">
      <c r="H725" s="22"/>
      <c r="L725" s="23"/>
    </row>
    <row r="726">
      <c r="H726" s="22"/>
      <c r="L726" s="23"/>
    </row>
    <row r="727">
      <c r="H727" s="22"/>
      <c r="L727" s="23"/>
    </row>
    <row r="728">
      <c r="H728" s="22"/>
      <c r="L728" s="23"/>
    </row>
    <row r="729">
      <c r="H729" s="22"/>
      <c r="L729" s="23"/>
    </row>
    <row r="730">
      <c r="H730" s="22"/>
      <c r="L730" s="23"/>
    </row>
    <row r="731">
      <c r="H731" s="22"/>
      <c r="L731" s="23"/>
    </row>
    <row r="732">
      <c r="H732" s="22"/>
      <c r="L732" s="23"/>
    </row>
    <row r="733">
      <c r="H733" s="22"/>
      <c r="L733" s="23"/>
    </row>
    <row r="734">
      <c r="H734" s="22"/>
      <c r="L734" s="23"/>
    </row>
    <row r="735">
      <c r="H735" s="22"/>
      <c r="L735" s="23"/>
    </row>
    <row r="736">
      <c r="H736" s="22"/>
      <c r="L736" s="23"/>
    </row>
    <row r="737">
      <c r="H737" s="22"/>
      <c r="L737" s="23"/>
    </row>
    <row r="738">
      <c r="H738" s="22"/>
      <c r="L738" s="23"/>
    </row>
    <row r="739">
      <c r="H739" s="22"/>
      <c r="L739" s="23"/>
    </row>
    <row r="740">
      <c r="H740" s="22"/>
      <c r="L740" s="23"/>
    </row>
    <row r="741">
      <c r="H741" s="22"/>
      <c r="L741" s="23"/>
    </row>
    <row r="742">
      <c r="H742" s="22"/>
      <c r="L742" s="23"/>
    </row>
    <row r="743">
      <c r="H743" s="22"/>
      <c r="L743" s="23"/>
    </row>
    <row r="744">
      <c r="H744" s="22"/>
      <c r="L744" s="23"/>
    </row>
    <row r="745">
      <c r="H745" s="22"/>
      <c r="L745" s="23"/>
    </row>
    <row r="746">
      <c r="H746" s="22"/>
      <c r="L746" s="23"/>
    </row>
    <row r="747">
      <c r="H747" s="22"/>
      <c r="L747" s="23"/>
    </row>
    <row r="748">
      <c r="H748" s="22"/>
      <c r="L748" s="23"/>
    </row>
    <row r="749">
      <c r="H749" s="22"/>
      <c r="L749" s="23"/>
    </row>
    <row r="750">
      <c r="H750" s="22"/>
      <c r="L750" s="23"/>
    </row>
    <row r="751">
      <c r="H751" s="22"/>
      <c r="L751" s="23"/>
    </row>
    <row r="752">
      <c r="H752" s="22"/>
      <c r="L752" s="23"/>
    </row>
    <row r="753">
      <c r="H753" s="22"/>
      <c r="L753" s="23"/>
    </row>
    <row r="754">
      <c r="H754" s="22"/>
      <c r="L754" s="23"/>
    </row>
    <row r="755">
      <c r="H755" s="22"/>
      <c r="L755" s="23"/>
    </row>
    <row r="756">
      <c r="H756" s="22"/>
      <c r="L756" s="23"/>
    </row>
    <row r="757">
      <c r="H757" s="22"/>
      <c r="L757" s="23"/>
    </row>
    <row r="758">
      <c r="H758" s="22"/>
      <c r="L758" s="23"/>
    </row>
    <row r="759">
      <c r="H759" s="22"/>
      <c r="L759" s="23"/>
    </row>
    <row r="760">
      <c r="H760" s="22"/>
      <c r="L760" s="23"/>
    </row>
    <row r="761">
      <c r="H761" s="22"/>
      <c r="L761" s="23"/>
    </row>
    <row r="762">
      <c r="H762" s="22"/>
      <c r="L762" s="23"/>
    </row>
    <row r="763">
      <c r="H763" s="22"/>
      <c r="L763" s="23"/>
    </row>
    <row r="764">
      <c r="H764" s="22"/>
      <c r="L764" s="23"/>
    </row>
    <row r="765">
      <c r="H765" s="22"/>
      <c r="L765" s="23"/>
    </row>
    <row r="766">
      <c r="H766" s="22"/>
      <c r="L766" s="23"/>
    </row>
    <row r="767">
      <c r="H767" s="22"/>
      <c r="L767" s="23"/>
    </row>
    <row r="768">
      <c r="H768" s="22"/>
      <c r="L768" s="23"/>
    </row>
    <row r="769">
      <c r="H769" s="22"/>
      <c r="L769" s="23"/>
    </row>
    <row r="770">
      <c r="H770" s="22"/>
      <c r="L770" s="23"/>
    </row>
    <row r="771">
      <c r="H771" s="22"/>
      <c r="L771" s="23"/>
    </row>
    <row r="772">
      <c r="H772" s="22"/>
      <c r="L772" s="23"/>
    </row>
    <row r="773">
      <c r="H773" s="22"/>
      <c r="L773" s="23"/>
    </row>
    <row r="774">
      <c r="H774" s="22"/>
      <c r="L774" s="23"/>
    </row>
    <row r="775">
      <c r="H775" s="22"/>
      <c r="L775" s="23"/>
    </row>
    <row r="776">
      <c r="H776" s="22"/>
      <c r="L776" s="23"/>
    </row>
    <row r="777">
      <c r="H777" s="22"/>
      <c r="L777" s="23"/>
    </row>
    <row r="778">
      <c r="H778" s="22"/>
      <c r="L778" s="23"/>
    </row>
    <row r="779">
      <c r="H779" s="22"/>
      <c r="L779" s="23"/>
    </row>
    <row r="780">
      <c r="H780" s="22"/>
      <c r="L780" s="23"/>
    </row>
    <row r="781">
      <c r="H781" s="22"/>
      <c r="L781" s="23"/>
    </row>
    <row r="782">
      <c r="H782" s="22"/>
      <c r="L782" s="23"/>
    </row>
    <row r="783">
      <c r="H783" s="22"/>
      <c r="L783" s="23"/>
    </row>
    <row r="784">
      <c r="H784" s="22"/>
      <c r="L784" s="23"/>
    </row>
    <row r="785">
      <c r="H785" s="22"/>
      <c r="L785" s="23"/>
    </row>
    <row r="786">
      <c r="H786" s="22"/>
      <c r="L786" s="23"/>
    </row>
    <row r="787">
      <c r="H787" s="22"/>
      <c r="L787" s="23"/>
    </row>
    <row r="788">
      <c r="H788" s="22"/>
      <c r="L788" s="23"/>
    </row>
    <row r="789">
      <c r="H789" s="22"/>
      <c r="L789" s="23"/>
    </row>
    <row r="790">
      <c r="H790" s="22"/>
      <c r="L790" s="23"/>
    </row>
    <row r="791">
      <c r="H791" s="22"/>
      <c r="L791" s="23"/>
    </row>
    <row r="792">
      <c r="H792" s="22"/>
      <c r="L792" s="23"/>
    </row>
    <row r="793">
      <c r="H793" s="22"/>
      <c r="L793" s="23"/>
    </row>
    <row r="794">
      <c r="H794" s="22"/>
      <c r="L794" s="23"/>
    </row>
    <row r="795">
      <c r="H795" s="22"/>
      <c r="L795" s="23"/>
    </row>
    <row r="796">
      <c r="H796" s="22"/>
      <c r="L796" s="23"/>
    </row>
    <row r="797">
      <c r="H797" s="22"/>
      <c r="L797" s="23"/>
    </row>
    <row r="798">
      <c r="H798" s="22"/>
      <c r="L798" s="23"/>
    </row>
    <row r="799">
      <c r="H799" s="22"/>
      <c r="L799" s="23"/>
    </row>
    <row r="800">
      <c r="H800" s="22"/>
      <c r="L800" s="23"/>
    </row>
    <row r="801">
      <c r="H801" s="22"/>
      <c r="L801" s="23"/>
    </row>
    <row r="802">
      <c r="H802" s="22"/>
      <c r="L802" s="23"/>
    </row>
    <row r="803">
      <c r="H803" s="22"/>
      <c r="L803" s="23"/>
    </row>
    <row r="804">
      <c r="H804" s="22"/>
      <c r="L804" s="23"/>
    </row>
    <row r="805">
      <c r="H805" s="22"/>
      <c r="L805" s="23"/>
    </row>
    <row r="806">
      <c r="H806" s="22"/>
      <c r="L806" s="23"/>
    </row>
    <row r="807">
      <c r="H807" s="22"/>
      <c r="L807" s="23"/>
    </row>
    <row r="808">
      <c r="H808" s="22"/>
      <c r="L808" s="23"/>
    </row>
    <row r="809">
      <c r="H809" s="22"/>
      <c r="L809" s="23"/>
    </row>
    <row r="810">
      <c r="H810" s="22"/>
      <c r="L810" s="23"/>
    </row>
    <row r="811">
      <c r="H811" s="22"/>
      <c r="L811" s="23"/>
    </row>
    <row r="812">
      <c r="H812" s="22"/>
      <c r="L812" s="23"/>
    </row>
    <row r="813">
      <c r="H813" s="22"/>
      <c r="L813" s="23"/>
    </row>
    <row r="814">
      <c r="H814" s="22"/>
      <c r="L814" s="23"/>
    </row>
    <row r="815">
      <c r="H815" s="22"/>
      <c r="L815" s="23"/>
    </row>
    <row r="816">
      <c r="H816" s="22"/>
      <c r="L816" s="23"/>
    </row>
    <row r="817">
      <c r="H817" s="22"/>
      <c r="L817" s="23"/>
    </row>
    <row r="818">
      <c r="H818" s="22"/>
      <c r="L818" s="23"/>
    </row>
    <row r="819">
      <c r="H819" s="22"/>
      <c r="L819" s="23"/>
    </row>
    <row r="820">
      <c r="H820" s="22"/>
      <c r="L820" s="23"/>
    </row>
    <row r="821">
      <c r="H821" s="22"/>
      <c r="L821" s="23"/>
    </row>
    <row r="822">
      <c r="H822" s="22"/>
      <c r="L822" s="23"/>
    </row>
    <row r="823">
      <c r="H823" s="22"/>
      <c r="L823" s="23"/>
    </row>
    <row r="824">
      <c r="H824" s="22"/>
      <c r="L824" s="23"/>
    </row>
    <row r="825">
      <c r="H825" s="22"/>
      <c r="L825" s="23"/>
    </row>
    <row r="826">
      <c r="H826" s="22"/>
      <c r="L826" s="23"/>
    </row>
    <row r="827">
      <c r="H827" s="22"/>
      <c r="L827" s="23"/>
    </row>
    <row r="828">
      <c r="H828" s="22"/>
      <c r="L828" s="23"/>
    </row>
    <row r="829">
      <c r="H829" s="22"/>
      <c r="L829" s="23"/>
    </row>
    <row r="830">
      <c r="H830" s="22"/>
      <c r="L830" s="23"/>
    </row>
    <row r="831">
      <c r="H831" s="22"/>
      <c r="L831" s="23"/>
    </row>
    <row r="832">
      <c r="H832" s="22"/>
      <c r="L832" s="23"/>
    </row>
    <row r="833">
      <c r="H833" s="22"/>
      <c r="L833" s="23"/>
    </row>
    <row r="834">
      <c r="H834" s="22"/>
      <c r="L834" s="23"/>
    </row>
    <row r="835">
      <c r="H835" s="22"/>
      <c r="L835" s="23"/>
    </row>
    <row r="836">
      <c r="H836" s="22"/>
      <c r="L836" s="23"/>
    </row>
    <row r="837">
      <c r="H837" s="22"/>
      <c r="L837" s="23"/>
    </row>
    <row r="838">
      <c r="H838" s="22"/>
      <c r="L838" s="23"/>
    </row>
    <row r="839">
      <c r="H839" s="22"/>
      <c r="L839" s="23"/>
    </row>
    <row r="840">
      <c r="H840" s="22"/>
      <c r="L840" s="23"/>
    </row>
    <row r="841">
      <c r="H841" s="22"/>
      <c r="L841" s="23"/>
    </row>
    <row r="842">
      <c r="H842" s="22"/>
      <c r="L842" s="23"/>
    </row>
    <row r="843">
      <c r="H843" s="22"/>
      <c r="L843" s="23"/>
    </row>
    <row r="844">
      <c r="H844" s="22"/>
      <c r="L844" s="23"/>
    </row>
    <row r="845">
      <c r="H845" s="22"/>
      <c r="L845" s="23"/>
    </row>
    <row r="846">
      <c r="H846" s="22"/>
      <c r="L846" s="23"/>
    </row>
    <row r="847">
      <c r="H847" s="22"/>
      <c r="L847" s="23"/>
    </row>
    <row r="848">
      <c r="H848" s="22"/>
      <c r="L848" s="23"/>
    </row>
    <row r="849">
      <c r="H849" s="22"/>
      <c r="L849" s="23"/>
    </row>
    <row r="850">
      <c r="H850" s="22"/>
      <c r="L850" s="23"/>
    </row>
    <row r="851">
      <c r="H851" s="22"/>
      <c r="L851" s="23"/>
    </row>
    <row r="852">
      <c r="H852" s="22"/>
      <c r="L852" s="23"/>
    </row>
    <row r="853">
      <c r="H853" s="22"/>
      <c r="L853" s="23"/>
    </row>
    <row r="854">
      <c r="H854" s="22"/>
      <c r="L854" s="23"/>
    </row>
    <row r="855">
      <c r="H855" s="22"/>
      <c r="L855" s="23"/>
    </row>
    <row r="856">
      <c r="H856" s="22"/>
      <c r="L856" s="23"/>
    </row>
    <row r="857">
      <c r="H857" s="22"/>
      <c r="L857" s="23"/>
    </row>
    <row r="858">
      <c r="H858" s="22"/>
      <c r="L858" s="23"/>
    </row>
    <row r="859">
      <c r="H859" s="22"/>
      <c r="L859" s="23"/>
    </row>
    <row r="860">
      <c r="H860" s="22"/>
      <c r="L860" s="23"/>
    </row>
    <row r="861">
      <c r="H861" s="22"/>
      <c r="L861" s="23"/>
    </row>
    <row r="862">
      <c r="H862" s="22"/>
      <c r="L862" s="23"/>
    </row>
    <row r="863">
      <c r="H863" s="22"/>
      <c r="L863" s="23"/>
    </row>
    <row r="864">
      <c r="H864" s="22"/>
      <c r="L864" s="23"/>
    </row>
    <row r="865">
      <c r="H865" s="22"/>
      <c r="L865" s="23"/>
    </row>
    <row r="866">
      <c r="H866" s="22"/>
      <c r="L866" s="23"/>
    </row>
    <row r="867">
      <c r="H867" s="22"/>
      <c r="L867" s="23"/>
    </row>
    <row r="868">
      <c r="H868" s="22"/>
      <c r="L868" s="23"/>
    </row>
    <row r="869">
      <c r="H869" s="22"/>
      <c r="L869" s="23"/>
    </row>
    <row r="870">
      <c r="H870" s="22"/>
      <c r="L870" s="23"/>
    </row>
    <row r="871">
      <c r="H871" s="22"/>
      <c r="L871" s="23"/>
    </row>
    <row r="872">
      <c r="H872" s="22"/>
      <c r="L872" s="23"/>
    </row>
    <row r="873">
      <c r="H873" s="22"/>
      <c r="L873" s="23"/>
    </row>
    <row r="874">
      <c r="H874" s="22"/>
      <c r="L874" s="23"/>
    </row>
    <row r="875">
      <c r="H875" s="22"/>
      <c r="L875" s="23"/>
    </row>
    <row r="876">
      <c r="H876" s="22"/>
      <c r="L876" s="23"/>
    </row>
    <row r="877">
      <c r="H877" s="22"/>
      <c r="L877" s="23"/>
    </row>
    <row r="878">
      <c r="H878" s="22"/>
      <c r="L878" s="23"/>
    </row>
    <row r="879">
      <c r="H879" s="22"/>
      <c r="L879" s="23"/>
    </row>
    <row r="880">
      <c r="H880" s="22"/>
      <c r="L880" s="23"/>
    </row>
    <row r="881">
      <c r="H881" s="22"/>
      <c r="L881" s="23"/>
    </row>
    <row r="882">
      <c r="H882" s="22"/>
      <c r="L882" s="23"/>
    </row>
    <row r="883">
      <c r="H883" s="22"/>
      <c r="L883" s="23"/>
    </row>
    <row r="884">
      <c r="H884" s="22"/>
      <c r="L884" s="23"/>
    </row>
    <row r="885">
      <c r="H885" s="22"/>
      <c r="L885" s="23"/>
    </row>
    <row r="886">
      <c r="H886" s="22"/>
      <c r="L886" s="23"/>
    </row>
    <row r="887">
      <c r="H887" s="22"/>
      <c r="L887" s="23"/>
    </row>
    <row r="888">
      <c r="H888" s="22"/>
      <c r="L888" s="23"/>
    </row>
    <row r="889">
      <c r="H889" s="22"/>
      <c r="L889" s="23"/>
    </row>
    <row r="890">
      <c r="H890" s="22"/>
      <c r="L890" s="23"/>
    </row>
    <row r="891">
      <c r="H891" s="22"/>
      <c r="L891" s="23"/>
    </row>
    <row r="892">
      <c r="H892" s="22"/>
      <c r="L892" s="23"/>
    </row>
    <row r="893">
      <c r="H893" s="22"/>
      <c r="L893" s="23"/>
    </row>
    <row r="894">
      <c r="H894" s="22"/>
      <c r="L894" s="23"/>
    </row>
    <row r="895">
      <c r="H895" s="22"/>
      <c r="L895" s="23"/>
    </row>
    <row r="896">
      <c r="H896" s="22"/>
      <c r="L896" s="23"/>
    </row>
    <row r="897">
      <c r="H897" s="22"/>
      <c r="L897" s="23"/>
    </row>
    <row r="898">
      <c r="H898" s="22"/>
      <c r="L898" s="23"/>
    </row>
    <row r="899">
      <c r="H899" s="22"/>
      <c r="L899" s="23"/>
    </row>
    <row r="900">
      <c r="H900" s="22"/>
      <c r="L900" s="23"/>
    </row>
    <row r="901">
      <c r="H901" s="22"/>
      <c r="L901" s="23"/>
    </row>
    <row r="902">
      <c r="H902" s="22"/>
      <c r="L902" s="23"/>
    </row>
    <row r="903">
      <c r="H903" s="22"/>
      <c r="L903" s="23"/>
    </row>
    <row r="904">
      <c r="H904" s="22"/>
      <c r="L904" s="23"/>
    </row>
    <row r="905">
      <c r="H905" s="22"/>
      <c r="L905" s="23"/>
    </row>
    <row r="906">
      <c r="H906" s="22"/>
      <c r="L906" s="23"/>
    </row>
    <row r="907">
      <c r="H907" s="22"/>
      <c r="L907" s="23"/>
    </row>
    <row r="908">
      <c r="H908" s="22"/>
      <c r="L908" s="23"/>
    </row>
    <row r="909">
      <c r="H909" s="22"/>
      <c r="L909" s="23"/>
    </row>
    <row r="910">
      <c r="H910" s="22"/>
      <c r="L910" s="23"/>
    </row>
    <row r="911">
      <c r="H911" s="22"/>
      <c r="L911" s="23"/>
    </row>
    <row r="912">
      <c r="H912" s="22"/>
      <c r="L912" s="23"/>
    </row>
    <row r="913">
      <c r="H913" s="22"/>
      <c r="L913" s="23"/>
    </row>
    <row r="914">
      <c r="H914" s="22"/>
      <c r="L914" s="23"/>
    </row>
    <row r="915">
      <c r="H915" s="22"/>
      <c r="L915" s="23"/>
    </row>
    <row r="916">
      <c r="H916" s="22"/>
      <c r="L916" s="23"/>
    </row>
    <row r="917">
      <c r="H917" s="22"/>
      <c r="L917" s="23"/>
    </row>
    <row r="918">
      <c r="H918" s="22"/>
      <c r="L918" s="23"/>
    </row>
    <row r="919">
      <c r="H919" s="22"/>
      <c r="L919" s="23"/>
    </row>
    <row r="920">
      <c r="H920" s="22"/>
      <c r="L920" s="23"/>
    </row>
    <row r="921">
      <c r="H921" s="22"/>
      <c r="L921" s="23"/>
    </row>
    <row r="922">
      <c r="H922" s="22"/>
      <c r="L922" s="23"/>
    </row>
    <row r="923">
      <c r="H923" s="22"/>
      <c r="L923" s="23"/>
    </row>
    <row r="924">
      <c r="H924" s="22"/>
      <c r="L924" s="23"/>
    </row>
    <row r="925">
      <c r="H925" s="22"/>
      <c r="L925" s="23"/>
    </row>
    <row r="926">
      <c r="H926" s="22"/>
      <c r="L926" s="23"/>
    </row>
    <row r="927">
      <c r="H927" s="22"/>
      <c r="L927" s="23"/>
    </row>
    <row r="928">
      <c r="H928" s="22"/>
      <c r="L928" s="23"/>
    </row>
    <row r="929">
      <c r="H929" s="22"/>
      <c r="L929" s="23"/>
    </row>
    <row r="930">
      <c r="H930" s="22"/>
      <c r="L930" s="23"/>
    </row>
    <row r="931">
      <c r="H931" s="22"/>
      <c r="L931" s="23"/>
    </row>
    <row r="932">
      <c r="H932" s="22"/>
      <c r="L932" s="23"/>
    </row>
    <row r="933">
      <c r="H933" s="22"/>
      <c r="L933" s="23"/>
    </row>
    <row r="934">
      <c r="H934" s="22"/>
      <c r="L934" s="23"/>
    </row>
    <row r="935">
      <c r="H935" s="22"/>
      <c r="L935" s="23"/>
    </row>
    <row r="936">
      <c r="H936" s="22"/>
      <c r="L936" s="23"/>
    </row>
    <row r="937">
      <c r="H937" s="22"/>
      <c r="L937" s="23"/>
    </row>
    <row r="938">
      <c r="H938" s="22"/>
      <c r="L938" s="23"/>
    </row>
    <row r="939">
      <c r="H939" s="22"/>
      <c r="L939" s="23"/>
    </row>
    <row r="940">
      <c r="H940" s="22"/>
      <c r="L940" s="23"/>
    </row>
    <row r="941">
      <c r="H941" s="22"/>
      <c r="L941" s="23"/>
    </row>
    <row r="942">
      <c r="H942" s="22"/>
      <c r="L942" s="23"/>
    </row>
    <row r="943">
      <c r="H943" s="22"/>
      <c r="L943" s="23"/>
    </row>
    <row r="944">
      <c r="H944" s="22"/>
      <c r="L944" s="23"/>
    </row>
    <row r="945">
      <c r="H945" s="22"/>
      <c r="L945" s="23"/>
    </row>
    <row r="946">
      <c r="H946" s="22"/>
      <c r="L946" s="23"/>
    </row>
    <row r="947">
      <c r="H947" s="22"/>
      <c r="L947" s="23"/>
    </row>
    <row r="948">
      <c r="H948" s="22"/>
      <c r="L948" s="23"/>
    </row>
    <row r="949">
      <c r="H949" s="22"/>
      <c r="L949" s="23"/>
    </row>
    <row r="950">
      <c r="H950" s="22"/>
      <c r="L950" s="23"/>
    </row>
    <row r="951">
      <c r="H951" s="22"/>
      <c r="L951" s="23"/>
    </row>
    <row r="952">
      <c r="H952" s="22"/>
      <c r="L952" s="23"/>
    </row>
    <row r="953">
      <c r="H953" s="22"/>
      <c r="L953" s="23"/>
    </row>
    <row r="954">
      <c r="H954" s="22"/>
      <c r="L954" s="23"/>
    </row>
    <row r="955">
      <c r="H955" s="22"/>
      <c r="L955" s="23"/>
    </row>
    <row r="956">
      <c r="H956" s="22"/>
      <c r="L956" s="23"/>
    </row>
    <row r="957">
      <c r="H957" s="22"/>
      <c r="L957" s="23"/>
    </row>
    <row r="958">
      <c r="H958" s="22"/>
      <c r="L958" s="23"/>
    </row>
    <row r="959">
      <c r="H959" s="22"/>
      <c r="L959" s="23"/>
    </row>
    <row r="960">
      <c r="H960" s="22"/>
      <c r="L960" s="23"/>
    </row>
    <row r="961">
      <c r="H961" s="22"/>
      <c r="L961" s="23"/>
    </row>
    <row r="962">
      <c r="H962" s="22"/>
      <c r="L962" s="23"/>
    </row>
    <row r="963">
      <c r="H963" s="22"/>
      <c r="L963" s="23"/>
    </row>
    <row r="964">
      <c r="H964" s="22"/>
      <c r="L964" s="23"/>
    </row>
    <row r="965">
      <c r="H965" s="22"/>
      <c r="L965" s="23"/>
    </row>
    <row r="966">
      <c r="H966" s="22"/>
      <c r="L966" s="23"/>
    </row>
    <row r="967">
      <c r="H967" s="22"/>
      <c r="L967" s="23"/>
    </row>
    <row r="968">
      <c r="H968" s="22"/>
      <c r="L968" s="23"/>
    </row>
    <row r="969">
      <c r="H969" s="22"/>
      <c r="L969" s="23"/>
    </row>
    <row r="970">
      <c r="H970" s="22"/>
      <c r="L970" s="23"/>
    </row>
    <row r="971">
      <c r="H971" s="22"/>
      <c r="L971" s="23"/>
    </row>
    <row r="972">
      <c r="H972" s="22"/>
      <c r="L972" s="23"/>
    </row>
    <row r="973">
      <c r="H973" s="22"/>
      <c r="L973" s="23"/>
    </row>
    <row r="974">
      <c r="H974" s="22"/>
      <c r="L974" s="23"/>
    </row>
    <row r="975">
      <c r="H975" s="22"/>
      <c r="L975" s="23"/>
    </row>
    <row r="976">
      <c r="H976" s="22"/>
      <c r="L976" s="23"/>
    </row>
    <row r="977">
      <c r="H977" s="22"/>
      <c r="L977" s="23"/>
    </row>
    <row r="978">
      <c r="H978" s="22"/>
      <c r="L978" s="23"/>
    </row>
    <row r="979">
      <c r="H979" s="22"/>
      <c r="L979" s="23"/>
    </row>
    <row r="980">
      <c r="H980" s="22"/>
      <c r="L980" s="23"/>
    </row>
    <row r="981">
      <c r="H981" s="22"/>
      <c r="L981" s="23"/>
    </row>
    <row r="982">
      <c r="H982" s="22"/>
      <c r="L982" s="23"/>
    </row>
    <row r="983">
      <c r="H983" s="22"/>
      <c r="L983" s="23"/>
    </row>
    <row r="984">
      <c r="H984" s="22"/>
      <c r="L984" s="23"/>
    </row>
    <row r="985">
      <c r="H985" s="22"/>
      <c r="L985" s="23"/>
    </row>
    <row r="986">
      <c r="H986" s="22"/>
      <c r="L986" s="23"/>
    </row>
    <row r="987">
      <c r="H987" s="22"/>
      <c r="L987" s="23"/>
    </row>
    <row r="988">
      <c r="H988" s="22"/>
      <c r="L988" s="23"/>
    </row>
    <row r="989">
      <c r="H989" s="22"/>
      <c r="L989" s="23"/>
    </row>
    <row r="990">
      <c r="H990" s="22"/>
      <c r="L990" s="23"/>
    </row>
    <row r="991">
      <c r="H991" s="22"/>
      <c r="L991" s="23"/>
    </row>
    <row r="992">
      <c r="H992" s="22"/>
      <c r="L992" s="23"/>
    </row>
    <row r="993">
      <c r="H993" s="22"/>
      <c r="L993" s="23"/>
    </row>
    <row r="994">
      <c r="H994" s="22"/>
      <c r="L994" s="23"/>
    </row>
    <row r="995">
      <c r="H995" s="22"/>
      <c r="L995" s="23"/>
    </row>
    <row r="996">
      <c r="H996" s="22"/>
      <c r="L996" s="23"/>
    </row>
    <row r="997">
      <c r="H997" s="22"/>
      <c r="L997" s="23"/>
    </row>
    <row r="998">
      <c r="H998" s="22"/>
      <c r="L998" s="23"/>
    </row>
    <row r="999">
      <c r="H999" s="22"/>
      <c r="L999" s="23"/>
    </row>
    <row r="1000">
      <c r="H1000" s="22"/>
      <c r="L1000" s="23"/>
    </row>
  </sheetData>
  <drawing r:id="rId1"/>
</worksheet>
</file>